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60" windowHeight="840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'план'!$A$1:$AP$164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<sst xmlns="http://schemas.openxmlformats.org/spreadsheetml/2006/main" count="2292" uniqueCount="647">
  <si>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</si>
  <si>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</si>
  <si>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</si>
  <si>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</si>
  <si>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</si>
  <si>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</si>
  <si>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</si>
  <si>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</si>
  <si>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</si>
  <si>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</si>
  <si>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</si>
  <si>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</si>
  <si>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</si>
  <si>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</si>
  <si>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</si>
  <si>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</si>
  <si>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</si>
  <si>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</si>
  <si>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</si>
  <si>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</si>
  <si>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</si>
  <si>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</si>
  <si>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</si>
  <si>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</si>
  <si>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</si>
  <si>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</si>
  <si>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</si>
  <si>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</si>
  <si>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</si>
  <si>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</si>
  <si>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</si>
  <si>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</si>
  <si>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</si>
  <si>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</si>
  <si>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</si>
  <si>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</si>
  <si>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</si>
  <si>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</si>
  <si>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</si>
  <si>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</si>
  <si>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</si>
  <si>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</si>
  <si>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</si>
  <si>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</si>
  <si>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</si>
  <si>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</si>
  <si>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</si>
  <si>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</si>
  <si>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</si>
  <si>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</si>
  <si>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</si>
  <si>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</si>
  <si>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</si>
  <si>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</si>
  <si>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</si>
  <si>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</si>
  <si>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</si>
  <si>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</si>
  <si>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</si>
  <si>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</si>
  <si>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</si>
  <si>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</si>
  <si>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</si>
  <si>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</si>
  <si>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</si>
  <si>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</si>
  <si>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</si>
  <si>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</si>
  <si>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</si>
  <si>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</si>
  <si>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</si>
  <si>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</si>
  <si>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</si>
  <si>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</si>
  <si>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</si>
  <si>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</si>
  <si>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</si>
  <si>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</si>
  <si>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</si>
  <si>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</si>
  <si>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</si>
  <si>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</si>
  <si>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</si>
  <si>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</si>
  <si>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</si>
  <si>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</si>
  <si>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</si>
  <si>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</si>
  <si>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</si>
  <si>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</si>
  <si>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</si>
  <si>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</si>
  <si>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</si>
  <si>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</si>
  <si>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</si>
  <si>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</si>
  <si>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</si>
  <si>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</si>
  <si>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</si>
  <si>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</si>
  <si>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</si>
  <si>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</si>
  <si>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</si>
  <si>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</si>
  <si>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</si>
  <si>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</si>
  <si>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</si>
  <si>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</si>
  <si>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</si>
  <si>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</si>
  <si>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</si>
  <si>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</si>
  <si>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</si>
  <si>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</si>
  <si>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</si>
  <si>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</si>
  <si>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</si>
  <si>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</si>
  <si>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</si>
  <si>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</si>
  <si>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</si>
  <si>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</si>
  <si>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</si>
  <si>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</si>
  <si>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</si>
  <si>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</si>
  <si>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</si>
  <si>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</si>
  <si>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</si>
  <si>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</si>
  <si>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</si>
  <si>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</si>
  <si>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</si>
  <si>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</si>
  <si>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</si>
  <si>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</si>
  <si>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</si>
  <si>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</si>
  <si>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</si>
  <si>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</si>
  <si>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</si>
  <si>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</si>
  <si>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</si>
  <si>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</si>
  <si>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</si>
  <si>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</si>
  <si>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</si>
  <si>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</si>
  <si>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</si>
  <si>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</si>
  <si>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</si>
  <si>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</si>
  <si>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</si>
  <si>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</si>
  <si>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</si>
  <si>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</si>
  <si>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</si>
  <si>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</si>
  <si>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</si>
  <si>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</si>
  <si>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</si>
  <si>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</si>
  <si>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</si>
  <si>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</si>
  <si>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</si>
  <si>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</si>
  <si>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</si>
  <si>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</si>
  <si>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</si>
  <si>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</si>
  <si>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</si>
  <si>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</si>
  <si>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</si>
  <si>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</si>
  <si>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</si>
  <si>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</si>
  <si>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</si>
  <si>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</si>
  <si>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</si>
  <si>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</si>
  <si>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</si>
  <si>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</si>
  <si>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</si>
  <si>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</si>
  <si>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</si>
  <si>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</si>
  <si>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</si>
  <si>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</si>
  <si>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</si>
  <si>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</si>
  <si>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</si>
  <si>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</si>
  <si>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</si>
  <si>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</si>
  <si>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</si>
  <si>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</si>
  <si>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</si>
  <si>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</si>
  <si>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</si>
  <si>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</si>
  <si>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</si>
  <si>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</si>
  <si>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</si>
  <si>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</si>
  <si>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</si>
  <si>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</si>
  <si>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</si>
  <si>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</si>
  <si>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</si>
  <si>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</si>
  <si>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</si>
  <si>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</si>
  <si>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</si>
  <si>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</si>
  <si>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</si>
  <si>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</si>
  <si>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</si>
  <si>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</si>
  <si>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</si>
  <si>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</si>
  <si>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</si>
  <si>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</si>
  <si>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</si>
  <si>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</si>
  <si>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</si>
  <si>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</si>
  <si>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</si>
  <si>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</si>
  <si>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</si>
  <si>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</si>
  <si>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</si>
  <si>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</si>
  <si>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</si>
  <si>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</si>
  <si>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</si>
  <si>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</si>
  <si>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</si>
  <si>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</si>
  <si>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</si>
  <si>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</si>
  <si>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</si>
  <si>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</si>
  <si>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</si>
  <si>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</si>
  <si>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</si>
  <si>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</si>
  <si>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</si>
  <si>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</si>
  <si>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</si>
  <si>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</si>
  <si>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</si>
  <si>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</si>
  <si>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</si>
  <si>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</si>
  <si>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</si>
  <si>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</si>
  <si>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</si>
  <si>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</si>
  <si>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</si>
  <si>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</si>
  <si>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</si>
  <si>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</si>
  <si>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</si>
  <si>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</si>
  <si>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</si>
  <si>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</si>
  <si>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</si>
  <si>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</si>
  <si>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</si>
  <si>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</si>
  <si>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</si>
  <si>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</si>
  <si>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</si>
  <si>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</si>
  <si>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</si>
  <si>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</si>
  <si>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</si>
  <si>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</si>
  <si>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</si>
  <si>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</si>
  <si>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</si>
  <si>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</si>
  <si>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</si>
  <si>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</si>
  <si>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</si>
  <si>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</si>
  <si>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</si>
  <si>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</si>
  <si>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</si>
  <si>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</si>
  <si>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</si>
  <si>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</si>
  <si>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</si>
  <si>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</si>
  <si>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</si>
  <si>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</si>
  <si>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</si>
  <si>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</si>
  <si>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</si>
  <si>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</si>
  <si>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</si>
  <si>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</si>
  <si>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</si>
  <si>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</si>
  <si>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</si>
  <si>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</si>
  <si>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</si>
  <si>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</si>
  <si>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</si>
  <si>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</si>
  <si>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</si>
  <si>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</si>
  <si>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</si>
  <si>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</si>
  <si>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</si>
  <si>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</si>
  <si>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</si>
  <si>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</si>
  <si>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</si>
  <si>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</si>
  <si>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</si>
  <si>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</si>
  <si>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</si>
  <si>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</si>
  <si>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</si>
  <si>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</si>
  <si>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</si>
  <si>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</si>
  <si>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</si>
  <si>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</si>
  <si>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</si>
  <si>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</si>
  <si>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</si>
  <si>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</si>
  <si>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</si>
  <si>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</si>
  <si>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</si>
  <si>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</si>
  <si>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</si>
  <si>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</si>
  <si>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</si>
  <si>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</si>
  <si>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</si>
  <si>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</si>
  <si>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</si>
  <si>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</si>
  <si>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</si>
  <si>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</si>
  <si>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</si>
  <si>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</si>
  <si>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</si>
  <si>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</si>
  <si>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</si>
  <si>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</si>
  <si>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</si>
  <si>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</si>
  <si>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</si>
  <si>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</si>
  <si>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</si>
  <si>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</si>
  <si>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</si>
  <si>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</si>
  <si>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</si>
  <si>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</si>
  <si>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</si>
  <si>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</si>
  <si>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</si>
  <si>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</si>
  <si>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</si>
  <si>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</si>
  <si>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</si>
  <si>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</si>
  <si>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</si>
  <si>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</si>
  <si>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</si>
  <si>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</si>
  <si>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</si>
  <si>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</si>
  <si>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</si>
  <si>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</si>
  <si>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</si>
  <si>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</si>
  <si>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</si>
  <si>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</si>
  <si>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</si>
  <si>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</si>
  <si>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</si>
  <si>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</si>
  <si>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</si>
  <si>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</si>
  <si>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</si>
  <si>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</si>
  <si>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</si>
  <si>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</si>
  <si>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</si>
  <si>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</si>
  <si>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</si>
  <si>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</si>
  <si>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</si>
  <si>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</si>
  <si>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</si>
  <si>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</si>
  <si>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</si>
  <si>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</si>
  <si>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</si>
  <si>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</si>
  <si>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</si>
  <si>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</si>
  <si>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</si>
  <si>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</si>
  <si>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</si>
  <si>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</si>
  <si>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</si>
  <si>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</si>
  <si>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</si>
  <si>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</si>
  <si>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</si>
  <si>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</si>
  <si>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</si>
  <si>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</si>
  <si>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</si>
  <si>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</si>
  <si>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</si>
  <si>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</si>
  <si>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</si>
  <si>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</si>
  <si>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</si>
  <si>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</si>
  <si>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</si>
  <si>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</si>
  <si>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</si>
  <si>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</si>
  <si>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</si>
  <si>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</si>
  <si>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</si>
  <si>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</si>
  <si>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</si>
  <si>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</si>
  <si>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</si>
  <si>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</si>
  <si>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</si>
  <si>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</si>
  <si>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</si>
  <si>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</si>
  <si>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</si>
  <si>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</si>
  <si>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</si>
  <si>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</si>
  <si>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</si>
  <si>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</si>
  <si>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</si>
  <si>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</si>
  <si>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</si>
  <si>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</si>
  <si>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</si>
  <si>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</si>
  <si>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</si>
  <si>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</si>
  <si>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</si>
  <si>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</si>
  <si>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</si>
  <si>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</si>
  <si>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</si>
  <si>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</si>
  <si>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</si>
  <si>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</si>
  <si>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</si>
  <si>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</si>
  <si>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</si>
  <si>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</si>
  <si>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</si>
  <si>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</si>
  <si>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</si>
  <si>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</si>
  <si>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</si>
  <si>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</si>
  <si>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</si>
  <si>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</si>
  <si>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</si>
  <si>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</si>
  <si>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</si>
  <si>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</si>
  <si>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</si>
  <si>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</si>
  <si>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</si>
  <si>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</si>
  <si>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</si>
  <si>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</si>
  <si>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</si>
  <si>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</si>
  <si>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</si>
  <si>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</si>
  <si>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</si>
  <si>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</si>
  <si>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</si>
  <si>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</si>
  <si>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</si>
  <si>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</si>
  <si>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</si>
  <si>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</si>
  <si>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</si>
  <si>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</si>
  <si>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</si>
  <si>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</si>
  <si>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</si>
  <si>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</si>
  <si>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</si>
  <si>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</si>
  <si>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</si>
  <si>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</si>
  <si>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</si>
  <si>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</si>
  <si>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</si>
  <si>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</si>
  <si>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</si>
  <si>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</si>
  <si>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</si>
  <si>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</si>
  <si>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</si>
  <si>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</si>
  <si>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</si>
  <si>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</si>
  <si>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</si>
  <si>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</si>
  <si>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</si>
  <si>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</si>
  <si>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</si>
  <si>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</si>
  <si>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</si>
  <si>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</si>
  <si>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</si>
  <si>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</si>
  <si>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</si>
  <si>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</si>
  <si>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</si>
  <si>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</si>
  <si>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</si>
  <si>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</si>
  <si>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</si>
  <si>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</si>
  <si>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</si>
  <si>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</si>
  <si>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</si>
  <si>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</si>
  <si>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</si>
  <si>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</si>
  <si>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</si>
  <si>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</si>
  <si>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</si>
  <si>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</si>
  <si>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</si>
  <si>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</si>
  <si>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</si>
  <si>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</si>
  <si>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</si>
  <si>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</si>
  <si>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</si>
  <si>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</si>
  <si>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</si>
  <si>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</si>
  <si>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</si>
  <si>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</si>
  <si>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</si>
  <si>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1.4  АТЕСТАЦІЯ</t>
  </si>
  <si>
    <t>Кваліфікаційна робота бакалавра</t>
  </si>
  <si>
    <t>Атест.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</si>
  <si>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</si>
  <si>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</si>
  <si>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</si>
  <si>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</si>
  <si>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</si>
  <si>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</si>
  <si>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</si>
  <si>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</si>
  <si>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</si>
  <si>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</si>
  <si>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</si>
  <si>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</si>
  <si>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</si>
  <si>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</si>
  <si>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</si>
  <si>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</si>
  <si>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</si>
  <si>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</si>
  <si>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</si>
  <si>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</si>
  <si>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</si>
  <si>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</si>
  <si>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</si>
  <si>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</si>
  <si>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</si>
  <si>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</si>
  <si>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</si>
  <si>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</si>
  <si>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</si>
  <si>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</si>
  <si>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</si>
  <si>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</si>
  <si>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</si>
  <si>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</si>
  <si>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</si>
  <si>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</si>
  <si>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</si>
  <si>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</si>
  <si>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</si>
  <si>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</si>
  <si>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</si>
  <si>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</si>
  <si>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>Системи штучного інтелекту та інтелектуальний аналіз даних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</si>
  <si>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</si>
  <si>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</si>
  <si>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</si>
  <si>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</si>
  <si>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</si>
  <si>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</si>
  <si>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</si>
  <si>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</si>
  <si>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</si>
  <si>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</si>
  <si>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</si>
  <si>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</si>
  <si>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</si>
  <si>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</si>
  <si>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</si>
  <si>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</si>
  <si>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</si>
  <si>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1.2.21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</si>
  <si>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</si>
  <si>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</si>
  <si>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</si>
  <si>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кваліфікаційної роботи</t>
  </si>
  <si>
    <t>Дисципліна 3 семестру (1)</t>
  </si>
  <si>
    <t>Дисципліна 3 семестру (2)</t>
  </si>
  <si>
    <t>КРБ</t>
  </si>
  <si>
    <t>Валерій КАССОВ</t>
  </si>
  <si>
    <t>Олег СУБОТІН</t>
  </si>
  <si>
    <t>Виробнича практика (технологічна)</t>
  </si>
  <si>
    <t>Виробнича практика (конструкторська)</t>
  </si>
  <si>
    <t>Тайм менеджмент</t>
  </si>
  <si>
    <t>2.1.27</t>
  </si>
  <si>
    <t>"     "               2023 р.</t>
  </si>
  <si>
    <r>
      <t>II. План освітнього процесу  на 2023-2024 н.р.     КСМ</t>
    </r>
    <r>
      <rPr>
        <sz val="14"/>
        <rFont val="Times New Roman"/>
        <family val="1"/>
      </rPr>
      <t xml:space="preserve"> (денний повний) </t>
    </r>
  </si>
  <si>
    <t>Управління проектами</t>
  </si>
  <si>
    <t>Теорія графів</t>
  </si>
  <si>
    <t>1.2.22</t>
  </si>
  <si>
    <t>2.1.28</t>
  </si>
  <si>
    <t>В.о. зав.кафедри АВП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</si>
</sst>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1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19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82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8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82" fontId="102" fillId="0" borderId="15" xfId="0" applyNumberFormat="1" applyFont="1" applyFill="1" applyBorder="1" applyAlignment="1">
      <alignment horizontal="center" vertical="center" wrapText="1"/>
    </xf>
    <xf numFmtId="182" fontId="4" fillId="0" borderId="60" xfId="0" applyNumberFormat="1" applyFont="1" applyFill="1" applyBorder="1" applyAlignment="1">
      <alignment horizontal="center" vertical="center" wrapText="1"/>
    </xf>
    <xf numFmtId="182" fontId="4" fillId="0" borderId="61" xfId="0" applyNumberFormat="1" applyFont="1" applyFill="1" applyBorder="1" applyAlignment="1">
      <alignment horizontal="center" vertical="center" wrapText="1"/>
    </xf>
    <xf numFmtId="182" fontId="4" fillId="0" borderId="6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0" fontId="3" fillId="34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horizontal="center" vertical="center"/>
      <protection/>
    </xf>
    <xf numFmtId="181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82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66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82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81" fontId="103" fillId="0" borderId="10" xfId="0" applyNumberFormat="1" applyFont="1" applyFill="1" applyBorder="1" applyAlignment="1" applyProtection="1">
      <alignment horizontal="center" vertical="center"/>
      <protection/>
    </xf>
    <xf numFmtId="182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80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80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84" fontId="104" fillId="0" borderId="16" xfId="0" applyNumberFormat="1" applyFont="1" applyFill="1" applyBorder="1" applyAlignment="1" applyProtection="1">
      <alignment horizontal="center" vertical="center" wrapText="1"/>
      <protection/>
    </xf>
    <xf numFmtId="182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80" fontId="103" fillId="0" borderId="10" xfId="0" applyNumberFormat="1" applyFont="1" applyFill="1" applyBorder="1" applyAlignment="1" applyProtection="1">
      <alignment vertical="center"/>
      <protection/>
    </xf>
    <xf numFmtId="180" fontId="105" fillId="0" borderId="0" xfId="0" applyNumberFormat="1" applyFont="1" applyFill="1" applyBorder="1" applyAlignment="1" applyProtection="1">
      <alignment vertical="center"/>
      <protection/>
    </xf>
    <xf numFmtId="180" fontId="103" fillId="0" borderId="0" xfId="0" applyNumberFormat="1" applyFont="1" applyFill="1" applyBorder="1" applyAlignment="1" applyProtection="1">
      <alignment horizontal="center" vertical="center"/>
      <protection/>
    </xf>
    <xf numFmtId="185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2" fontId="106" fillId="0" borderId="0" xfId="0" applyNumberFormat="1" applyFont="1" applyFill="1" applyBorder="1" applyAlignment="1">
      <alignment horizontal="center" vertical="center" wrapText="1"/>
    </xf>
    <xf numFmtId="182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0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108" fillId="0" borderId="48" xfId="0" applyNumberFormat="1" applyFont="1" applyFill="1" applyBorder="1" applyAlignment="1" applyProtection="1">
      <alignment horizontal="center" vertical="center"/>
      <protection/>
    </xf>
    <xf numFmtId="182" fontId="104" fillId="0" borderId="48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3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83" fontId="4" fillId="0" borderId="102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85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82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85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82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19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19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19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193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80" fontId="2" fillId="34" borderId="45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8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8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8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0" fontId="3" fillId="0" borderId="103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2" fontId="28" fillId="0" borderId="0" xfId="0" applyNumberFormat="1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0" fontId="3" fillId="0" borderId="51" xfId="0" applyNumberFormat="1" applyFont="1" applyFill="1" applyBorder="1" applyAlignment="1" applyProtection="1">
      <alignment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80" fontId="2" fillId="0" borderId="51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8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0" fontId="35" fillId="0" borderId="51" xfId="0" applyNumberFormat="1" applyFont="1" applyFill="1" applyBorder="1" applyAlignment="1" applyProtection="1">
      <alignment vertical="center"/>
      <protection/>
    </xf>
    <xf numFmtId="180" fontId="35" fillId="0" borderId="16" xfId="0" applyNumberFormat="1" applyFont="1" applyFill="1" applyBorder="1" applyAlignment="1" applyProtection="1">
      <alignment vertical="center"/>
      <protection/>
    </xf>
    <xf numFmtId="180" fontId="35" fillId="0" borderId="0" xfId="0" applyNumberFormat="1" applyFont="1" applyFill="1" applyBorder="1" applyAlignment="1" applyProtection="1">
      <alignment vertical="center"/>
      <protection/>
    </xf>
    <xf numFmtId="18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82" fontId="4" fillId="0" borderId="129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1" fontId="3" fillId="0" borderId="41" xfId="0" applyNumberFormat="1" applyFont="1" applyFill="1" applyBorder="1" applyAlignment="1" applyProtection="1">
      <alignment horizontal="center" vertical="center"/>
      <protection/>
    </xf>
    <xf numFmtId="181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5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18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82" fontId="4" fillId="0" borderId="131" xfId="0" applyNumberFormat="1" applyFont="1" applyFill="1" applyBorder="1" applyAlignment="1" applyProtection="1">
      <alignment horizontal="center" vertical="center" wrapText="1"/>
      <protection/>
    </xf>
    <xf numFmtId="18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8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8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8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0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8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126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/>
    </xf>
    <xf numFmtId="182" fontId="3" fillId="0" borderId="155" xfId="0" applyNumberFormat="1" applyFont="1" applyFill="1" applyBorder="1" applyAlignment="1">
      <alignment horizontal="center" vertical="center"/>
    </xf>
    <xf numFmtId="182" fontId="3" fillId="0" borderId="12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 wrapText="1"/>
      <protection/>
    </xf>
    <xf numFmtId="182" fontId="3" fillId="0" borderId="126" xfId="0" applyNumberFormat="1" applyFont="1" applyFill="1" applyBorder="1" applyAlignment="1">
      <alignment horizontal="center" vertical="center" wrapText="1"/>
    </xf>
    <xf numFmtId="182" fontId="3" fillId="0" borderId="157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>
      <alignment horizontal="center" vertical="center"/>
    </xf>
    <xf numFmtId="182" fontId="3" fillId="0" borderId="156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2" fontId="4" fillId="0" borderId="130" xfId="0" applyNumberFormat="1" applyFont="1" applyFill="1" applyBorder="1" applyAlignment="1">
      <alignment horizontal="center" vertical="center"/>
    </xf>
    <xf numFmtId="18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6" xfId="0" applyNumberFormat="1" applyBorder="1" applyAlignment="1">
      <alignment horizontal="center"/>
    </xf>
    <xf numFmtId="181" fontId="3" fillId="0" borderId="59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67" xfId="0" applyNumberFormat="1" applyFont="1" applyFill="1" applyBorder="1" applyAlignment="1" applyProtection="1">
      <alignment horizontal="center" vertical="center" wrapText="1"/>
      <protection/>
    </xf>
    <xf numFmtId="181" fontId="3" fillId="0" borderId="82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0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80" fontId="116" fillId="0" borderId="51" xfId="0" applyNumberFormat="1" applyFont="1" applyFill="1" applyBorder="1" applyAlignment="1" applyProtection="1">
      <alignment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182" fontId="4" fillId="0" borderId="145" xfId="0" applyNumberFormat="1" applyFont="1" applyFill="1" applyBorder="1" applyAlignment="1">
      <alignment horizontal="center" vertical="center" wrapText="1"/>
    </xf>
    <xf numFmtId="18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2" fontId="4" fillId="0" borderId="156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>
      <alignment horizontal="center" vertical="center" wrapText="1"/>
    </xf>
    <xf numFmtId="182" fontId="4" fillId="0" borderId="157" xfId="0" applyNumberFormat="1" applyFont="1" applyFill="1" applyBorder="1" applyAlignment="1">
      <alignment horizontal="center" vertical="center"/>
    </xf>
    <xf numFmtId="182" fontId="4" fillId="0" borderId="155" xfId="0" applyNumberFormat="1" applyFont="1" applyFill="1" applyBorder="1" applyAlignment="1">
      <alignment horizontal="center" vertical="center" wrapText="1"/>
    </xf>
    <xf numFmtId="182" fontId="4" fillId="0" borderId="126" xfId="0" applyNumberFormat="1" applyFont="1" applyFill="1" applyBorder="1" applyAlignment="1">
      <alignment horizontal="center" vertical="center" wrapText="1"/>
    </xf>
    <xf numFmtId="182" fontId="4" fillId="0" borderId="135" xfId="0" applyNumberFormat="1" applyFont="1" applyFill="1" applyBorder="1" applyAlignment="1">
      <alignment horizontal="center" vertical="center" wrapText="1"/>
    </xf>
    <xf numFmtId="182" fontId="4" fillId="0" borderId="155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8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2" fontId="4" fillId="0" borderId="35" xfId="0" applyNumberFormat="1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16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 wrapText="1"/>
      <protection/>
    </xf>
    <xf numFmtId="182" fontId="4" fillId="0" borderId="126" xfId="0" applyNumberFormat="1" applyFont="1" applyFill="1" applyBorder="1" applyAlignment="1" applyProtection="1">
      <alignment horizontal="center" vertical="center"/>
      <protection/>
    </xf>
    <xf numFmtId="182" fontId="4" fillId="0" borderId="112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 applyProtection="1">
      <alignment horizontal="center" vertical="center"/>
      <protection/>
    </xf>
    <xf numFmtId="182" fontId="4" fillId="0" borderId="164" xfId="0" applyNumberFormat="1" applyFont="1" applyFill="1" applyBorder="1" applyAlignment="1" applyProtection="1">
      <alignment horizontal="center" vertical="center"/>
      <protection/>
    </xf>
    <xf numFmtId="18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13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 wrapText="1"/>
      <protection/>
    </xf>
    <xf numFmtId="182" fontId="4" fillId="0" borderId="155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82" fontId="4" fillId="0" borderId="117" xfId="0" applyNumberFormat="1" applyFont="1" applyFill="1" applyBorder="1" applyAlignment="1">
      <alignment horizontal="center" vertical="center"/>
    </xf>
    <xf numFmtId="182" fontId="4" fillId="0" borderId="15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8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28" fillId="0" borderId="27" xfId="0" applyNumberFormat="1" applyFont="1" applyBorder="1" applyAlignment="1">
      <alignment/>
    </xf>
    <xf numFmtId="182" fontId="28" fillId="0" borderId="63" xfId="0" applyNumberFormat="1" applyFont="1" applyBorder="1" applyAlignment="1">
      <alignment/>
    </xf>
    <xf numFmtId="182" fontId="39" fillId="0" borderId="16" xfId="0" applyNumberFormat="1" applyFont="1" applyBorder="1" applyAlignment="1">
      <alignment horizontal="center"/>
    </xf>
    <xf numFmtId="182" fontId="39" fillId="0" borderId="19" xfId="0" applyNumberFormat="1" applyFont="1" applyBorder="1" applyAlignment="1">
      <alignment horizontal="center"/>
    </xf>
    <xf numFmtId="182" fontId="28" fillId="0" borderId="81" xfId="0" applyNumberFormat="1" applyFont="1" applyBorder="1" applyAlignment="1">
      <alignment/>
    </xf>
    <xf numFmtId="182" fontId="0" fillId="0" borderId="42" xfId="0" applyNumberFormat="1" applyBorder="1" applyAlignment="1">
      <alignment horizontal="center"/>
    </xf>
    <xf numFmtId="182" fontId="0" fillId="6" borderId="85" xfId="0" applyNumberFormat="1" applyFill="1" applyBorder="1" applyAlignment="1">
      <alignment horizontal="center"/>
    </xf>
    <xf numFmtId="18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2" fontId="10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0" fontId="11" fillId="0" borderId="87" xfId="0" applyNumberFormat="1" applyFont="1" applyFill="1" applyBorder="1" applyAlignment="1" applyProtection="1">
      <alignment horizontal="center" vertical="center"/>
      <protection/>
    </xf>
    <xf numFmtId="180" fontId="11" fillId="0" borderId="72" xfId="0" applyNumberFormat="1" applyFont="1" applyFill="1" applyBorder="1" applyAlignment="1" applyProtection="1">
      <alignment horizontal="center" vertical="center"/>
      <protection/>
    </xf>
    <xf numFmtId="180" fontId="11" fillId="0" borderId="41" xfId="0" applyNumberFormat="1" applyFont="1" applyFill="1" applyBorder="1" applyAlignment="1" applyProtection="1">
      <alignment horizontal="center" vertical="center"/>
      <protection/>
    </xf>
    <xf numFmtId="180" fontId="11" fillId="0" borderId="95" xfId="0" applyNumberFormat="1" applyFont="1" applyFill="1" applyBorder="1" applyAlignment="1" applyProtection="1">
      <alignment horizontal="center" vertical="center"/>
      <protection/>
    </xf>
    <xf numFmtId="182" fontId="3" fillId="0" borderId="173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82" fontId="4" fillId="0" borderId="174" xfId="0" applyNumberFormat="1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63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82" fontId="106" fillId="0" borderId="117" xfId="0" applyNumberFormat="1" applyFont="1" applyFill="1" applyBorder="1" applyAlignment="1" applyProtection="1">
      <alignment horizontal="center" vertical="center"/>
      <protection/>
    </xf>
    <xf numFmtId="182" fontId="106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81" fontId="103" fillId="0" borderId="41" xfId="0" applyNumberFormat="1" applyFont="1" applyFill="1" applyBorder="1" applyAlignment="1" applyProtection="1">
      <alignment horizontal="center" vertical="center"/>
      <protection/>
    </xf>
    <xf numFmtId="182" fontId="103" fillId="0" borderId="157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82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82" fontId="0" fillId="6" borderId="0" xfId="0" applyNumberFormat="1" applyFill="1" applyAlignment="1">
      <alignment horizontal="center"/>
    </xf>
    <xf numFmtId="182" fontId="0" fillId="6" borderId="0" xfId="0" applyNumberFormat="1" applyFill="1" applyBorder="1" applyAlignment="1">
      <alignment horizontal="center"/>
    </xf>
    <xf numFmtId="18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82" fontId="28" fillId="0" borderId="0" xfId="0" applyNumberFormat="1" applyFont="1" applyFill="1" applyBorder="1" applyAlignment="1">
      <alignment horizontal="center"/>
    </xf>
    <xf numFmtId="182" fontId="39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 applyProtection="1">
      <alignment vertical="center"/>
      <protection/>
    </xf>
    <xf numFmtId="180" fontId="3" fillId="0" borderId="90" xfId="0" applyNumberFormat="1" applyFont="1" applyFill="1" applyBorder="1" applyAlignment="1" applyProtection="1">
      <alignment vertical="center" wrapText="1"/>
      <protection/>
    </xf>
    <xf numFmtId="180" fontId="3" fillId="0" borderId="178" xfId="0" applyNumberFormat="1" applyFont="1" applyFill="1" applyBorder="1" applyAlignment="1" applyProtection="1">
      <alignment vertical="center" wrapText="1"/>
      <protection/>
    </xf>
    <xf numFmtId="180" fontId="3" fillId="0" borderId="48" xfId="0" applyNumberFormat="1" applyFont="1" applyFill="1" applyBorder="1" applyAlignment="1" applyProtection="1">
      <alignment vertical="center" wrapText="1"/>
      <protection/>
    </xf>
    <xf numFmtId="180" fontId="3" fillId="0" borderId="65" xfId="0" applyNumberFormat="1" applyFont="1" applyFill="1" applyBorder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9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0" fontId="3" fillId="0" borderId="142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84" fontId="3" fillId="0" borderId="65" xfId="57" applyNumberFormat="1" applyFont="1" applyFill="1" applyBorder="1" applyAlignment="1" applyProtection="1">
      <alignment horizontal="center" vertical="center"/>
      <protection/>
    </xf>
    <xf numFmtId="184" fontId="3" fillId="0" borderId="27" xfId="57" applyNumberFormat="1" applyFont="1" applyFill="1" applyBorder="1" applyAlignment="1" applyProtection="1">
      <alignment horizontal="center" vertical="center"/>
      <protection/>
    </xf>
    <xf numFmtId="19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18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182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>
      <alignment horizontal="center" vertical="center" wrapText="1"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93" fontId="3" fillId="0" borderId="113" xfId="57" applyNumberFormat="1" applyFont="1" applyFill="1" applyBorder="1" applyAlignment="1" applyProtection="1">
      <alignment horizontal="center" vertical="center"/>
      <protection/>
    </xf>
    <xf numFmtId="193" fontId="3" fillId="0" borderId="119" xfId="57" applyNumberFormat="1" applyFont="1" applyFill="1" applyBorder="1" applyAlignment="1" applyProtection="1">
      <alignment horizontal="center" vertical="center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119" xfId="0" applyNumberFormat="1" applyFont="1" applyFill="1" applyBorder="1" applyAlignment="1" applyProtection="1">
      <alignment horizontal="center" vertical="center"/>
      <protection/>
    </xf>
    <xf numFmtId="182" fontId="3" fillId="0" borderId="180" xfId="0" applyNumberFormat="1" applyFont="1" applyFill="1" applyBorder="1" applyAlignment="1" applyProtection="1">
      <alignment horizontal="center" vertical="center"/>
      <protection/>
    </xf>
    <xf numFmtId="184" fontId="3" fillId="0" borderId="65" xfId="57" applyNumberFormat="1" applyFont="1" applyFill="1" applyBorder="1" applyAlignment="1" applyProtection="1">
      <alignment horizontal="right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184" fontId="3" fillId="0" borderId="98" xfId="57" applyNumberFormat="1" applyFont="1" applyFill="1" applyBorder="1" applyAlignment="1" applyProtection="1">
      <alignment horizontal="center" vertical="center"/>
      <protection/>
    </xf>
    <xf numFmtId="191" fontId="3" fillId="0" borderId="99" xfId="57" applyNumberFormat="1" applyFont="1" applyFill="1" applyBorder="1" applyAlignment="1" applyProtection="1">
      <alignment horizontal="center" vertical="center"/>
      <protection/>
    </xf>
    <xf numFmtId="0" fontId="3" fillId="0" borderId="99" xfId="57" applyFont="1" applyFill="1" applyBorder="1" applyAlignment="1">
      <alignment horizontal="center" vertical="center" wrapText="1"/>
      <protection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1" fontId="3" fillId="0" borderId="18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80" fontId="11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horizontal="center" vertical="center" wrapText="1"/>
    </xf>
    <xf numFmtId="182" fontId="3" fillId="0" borderId="18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>
      <alignment horizontal="center" vertical="center" wrapText="1"/>
    </xf>
    <xf numFmtId="180" fontId="12" fillId="0" borderId="53" xfId="0" applyNumberFormat="1" applyFont="1" applyFill="1" applyBorder="1" applyAlignment="1" applyProtection="1">
      <alignment vertical="center"/>
      <protection/>
    </xf>
    <xf numFmtId="0" fontId="103" fillId="0" borderId="19" xfId="0" applyNumberFormat="1" applyFont="1" applyFill="1" applyBorder="1" applyAlignment="1">
      <alignment horizontal="center" vertical="center" wrapText="1"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89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1" fillId="0" borderId="186" xfId="0" applyFont="1" applyFill="1" applyBorder="1" applyAlignment="1">
      <alignment horizontal="center" vertical="center" wrapText="1"/>
    </xf>
    <xf numFmtId="0" fontId="121" fillId="0" borderId="190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center" vertical="center" wrapText="1"/>
    </xf>
    <xf numFmtId="0" fontId="121" fillId="0" borderId="189" xfId="0" applyFont="1" applyFill="1" applyBorder="1" applyAlignment="1">
      <alignment horizontal="center" vertical="center" wrapText="1"/>
    </xf>
    <xf numFmtId="0" fontId="2" fillId="0" borderId="18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1" fillId="0" borderId="18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1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1" fillId="0" borderId="119" xfId="0" applyNumberFormat="1" applyFont="1" applyFill="1" applyBorder="1" applyAlignment="1">
      <alignment horizontal="center" vertical="center" wrapText="1"/>
    </xf>
    <xf numFmtId="1" fontId="121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1" fillId="0" borderId="122" xfId="0" applyFont="1" applyBorder="1" applyAlignment="1">
      <alignment horizontal="center" vertical="center" wrapText="1"/>
    </xf>
    <xf numFmtId="0" fontId="121" fillId="0" borderId="54" xfId="0" applyFont="1" applyBorder="1" applyAlignment="1">
      <alignment horizontal="center" vertical="center" wrapText="1"/>
    </xf>
    <xf numFmtId="0" fontId="121" fillId="0" borderId="80" xfId="0" applyFont="1" applyBorder="1" applyAlignment="1">
      <alignment horizontal="center" vertical="center" wrapText="1"/>
    </xf>
    <xf numFmtId="0" fontId="121" fillId="0" borderId="111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0" fontId="3" fillId="0" borderId="48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80" fontId="3" fillId="0" borderId="192" xfId="0" applyNumberFormat="1" applyFont="1" applyFill="1" applyBorder="1" applyAlignment="1" applyProtection="1">
      <alignment horizontal="center" vertical="center" wrapText="1"/>
      <protection/>
    </xf>
    <xf numFmtId="180" fontId="3" fillId="0" borderId="193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4" xfId="0" applyNumberFormat="1" applyFont="1" applyFill="1" applyBorder="1" applyAlignment="1" applyProtection="1">
      <alignment horizontal="center" vertical="top" wrapText="1"/>
      <protection/>
    </xf>
    <xf numFmtId="180" fontId="3" fillId="0" borderId="90" xfId="0" applyNumberFormat="1" applyFont="1" applyFill="1" applyBorder="1" applyAlignment="1" applyProtection="1">
      <alignment horizontal="center" vertical="top" wrapText="1"/>
      <protection/>
    </xf>
    <xf numFmtId="180" fontId="3" fillId="0" borderId="162" xfId="0" applyNumberFormat="1" applyFont="1" applyFill="1" applyBorder="1" applyAlignment="1" applyProtection="1">
      <alignment horizontal="center" vertical="top" wrapText="1"/>
      <protection/>
    </xf>
    <xf numFmtId="180" fontId="3" fillId="0" borderId="110" xfId="0" applyNumberFormat="1" applyFont="1" applyFill="1" applyBorder="1" applyAlignment="1" applyProtection="1">
      <alignment horizontal="center" vertical="top" wrapText="1"/>
      <protection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140" xfId="0" applyNumberFormat="1" applyFont="1" applyFill="1" applyBorder="1" applyAlignment="1" applyProtection="1">
      <alignment horizontal="center" vertical="top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80" fontId="3" fillId="0" borderId="178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 applyProtection="1">
      <alignment horizontal="center" vertical="center"/>
      <protection/>
    </xf>
    <xf numFmtId="0" fontId="3" fillId="0" borderId="197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82" fontId="4" fillId="0" borderId="57" xfId="0" applyNumberFormat="1" applyFont="1" applyFill="1" applyBorder="1" applyAlignment="1" applyProtection="1">
      <alignment horizontal="center" vertical="center" wrapText="1"/>
      <protection/>
    </xf>
    <xf numFmtId="182" fontId="36" fillId="0" borderId="28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2" fontId="4" fillId="0" borderId="28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7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8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04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82" fontId="36" fillId="0" borderId="58" xfId="0" applyNumberFormat="1" applyFont="1" applyFill="1" applyBorder="1" applyAlignment="1">
      <alignment horizontal="center" vertical="center" wrapText="1"/>
    </xf>
    <xf numFmtId="181" fontId="4" fillId="0" borderId="130" xfId="0" applyNumberFormat="1" applyFont="1" applyFill="1" applyBorder="1" applyAlignment="1" applyProtection="1">
      <alignment horizontal="center" vertical="center"/>
      <protection/>
    </xf>
    <xf numFmtId="181" fontId="4" fillId="0" borderId="129" xfId="0" applyNumberFormat="1" applyFont="1" applyFill="1" applyBorder="1" applyAlignment="1" applyProtection="1">
      <alignment horizontal="center" vertical="center"/>
      <protection/>
    </xf>
    <xf numFmtId="181" fontId="4" fillId="0" borderId="102" xfId="0" applyNumberFormat="1" applyFont="1" applyFill="1" applyBorder="1" applyAlignment="1" applyProtection="1">
      <alignment horizontal="center" vertical="center"/>
      <protection/>
    </xf>
    <xf numFmtId="181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8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8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>
      <alignment horizontal="center" vertical="center" wrapText="1"/>
    </xf>
    <xf numFmtId="182" fontId="3" fillId="0" borderId="178" xfId="0" applyNumberFormat="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0" fontId="3" fillId="0" borderId="205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20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0" fontId="103" fillId="0" borderId="39" xfId="0" applyNumberFormat="1" applyFont="1" applyFill="1" applyBorder="1" applyAlignment="1" applyProtection="1">
      <alignment horizontal="center" vertical="center"/>
      <protection/>
    </xf>
    <xf numFmtId="180" fontId="103" fillId="0" borderId="119" xfId="0" applyNumberFormat="1" applyFont="1" applyFill="1" applyBorder="1" applyAlignment="1" applyProtection="1">
      <alignment horizontal="center" vertical="center"/>
      <protection/>
    </xf>
    <xf numFmtId="180" fontId="103" fillId="0" borderId="127" xfId="0" applyNumberFormat="1" applyFont="1" applyFill="1" applyBorder="1" applyAlignment="1" applyProtection="1">
      <alignment horizontal="center" vertical="center"/>
      <protection/>
    </xf>
    <xf numFmtId="180" fontId="103" fillId="0" borderId="51" xfId="0" applyNumberFormat="1" applyFont="1" applyFill="1" applyBorder="1" applyAlignment="1" applyProtection="1">
      <alignment horizontal="center" vertical="center"/>
      <protection/>
    </xf>
    <xf numFmtId="180" fontId="103" fillId="0" borderId="9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0" fontId="3" fillId="0" borderId="210" xfId="0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28" fillId="0" borderId="16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0" fontId="3" fillId="0" borderId="212" xfId="0" applyFont="1" applyFill="1" applyBorder="1" applyAlignment="1" applyProtection="1">
      <alignment horizontal="center" vertical="center"/>
      <protection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18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3" xfId="0" applyNumberFormat="1" applyFont="1" applyFill="1" applyBorder="1" applyAlignment="1" applyProtection="1">
      <alignment horizontal="center" vertical="center"/>
      <protection/>
    </xf>
    <xf numFmtId="0" fontId="11" fillId="0" borderId="214" xfId="0" applyFont="1" applyFill="1" applyBorder="1" applyAlignment="1">
      <alignment horizontal="center" vertical="center" wrapText="1"/>
    </xf>
    <xf numFmtId="0" fontId="11" fillId="0" borderId="21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>
      <alignment horizontal="center" vertical="center" wrapText="1"/>
    </xf>
    <xf numFmtId="18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0" fontId="11" fillId="0" borderId="130" xfId="0" applyNumberFormat="1" applyFont="1" applyFill="1" applyBorder="1" applyAlignment="1" applyProtection="1">
      <alignment horizontal="center" vertical="center"/>
      <protection/>
    </xf>
    <xf numFmtId="180" fontId="11" fillId="0" borderId="129" xfId="0" applyNumberFormat="1" applyFont="1" applyFill="1" applyBorder="1" applyAlignment="1" applyProtection="1">
      <alignment horizontal="center" vertical="center"/>
      <protection/>
    </xf>
    <xf numFmtId="18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8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04" xfId="0" applyFont="1" applyFill="1" applyBorder="1" applyAlignment="1">
      <alignment horizontal="center" vertical="center" wrapText="1"/>
    </xf>
    <xf numFmtId="181" fontId="11" fillId="0" borderId="161" xfId="0" applyNumberFormat="1" applyFont="1" applyFill="1" applyBorder="1" applyAlignment="1" applyProtection="1">
      <alignment horizontal="center" vertical="center"/>
      <protection/>
    </xf>
    <xf numFmtId="181" fontId="11" fillId="0" borderId="102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216" xfId="0" applyNumberFormat="1" applyFont="1" applyFill="1" applyBorder="1" applyAlignment="1" applyProtection="1">
      <alignment horizontal="center" vertical="center"/>
      <protection/>
    </xf>
    <xf numFmtId="181" fontId="11" fillId="0" borderId="21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1" fontId="11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90" xfId="0" applyNumberFormat="1" applyFont="1" applyFill="1" applyBorder="1" applyAlignment="1" applyProtection="1">
      <alignment horizontal="center" vertical="center"/>
      <protection/>
    </xf>
    <xf numFmtId="180" fontId="3" fillId="0" borderId="17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2" fontId="28" fillId="0" borderId="89" xfId="0" applyNumberFormat="1" applyFont="1" applyBorder="1" applyAlignment="1">
      <alignment horizontal="center"/>
    </xf>
    <xf numFmtId="182" fontId="28" fillId="0" borderId="90" xfId="0" applyNumberFormat="1" applyFont="1" applyBorder="1" applyAlignment="1">
      <alignment horizontal="center"/>
    </xf>
    <xf numFmtId="182" fontId="28" fillId="0" borderId="178" xfId="0" applyNumberFormat="1" applyFont="1" applyBorder="1" applyAlignment="1">
      <alignment horizontal="center"/>
    </xf>
    <xf numFmtId="182" fontId="28" fillId="0" borderId="98" xfId="0" applyNumberFormat="1" applyFont="1" applyBorder="1" applyAlignment="1">
      <alignment horizontal="center"/>
    </xf>
    <xf numFmtId="182" fontId="28" fillId="0" borderId="113" xfId="0" applyNumberFormat="1" applyFont="1" applyBorder="1" applyAlignment="1">
      <alignment horizontal="center"/>
    </xf>
    <xf numFmtId="182" fontId="28" fillId="0" borderId="125" xfId="0" applyNumberFormat="1" applyFont="1" applyBorder="1" applyAlignment="1">
      <alignment horizontal="center"/>
    </xf>
    <xf numFmtId="182" fontId="28" fillId="0" borderId="182" xfId="0" applyNumberFormat="1" applyFont="1" applyBorder="1" applyAlignment="1">
      <alignment horizontal="center"/>
    </xf>
    <xf numFmtId="182" fontId="28" fillId="0" borderId="111" xfId="0" applyNumberFormat="1" applyFont="1" applyBorder="1" applyAlignment="1">
      <alignment horizontal="center"/>
    </xf>
    <xf numFmtId="182" fontId="28" fillId="0" borderId="169" xfId="0" applyNumberFormat="1" applyFont="1" applyBorder="1" applyAlignment="1">
      <alignment horizontal="center"/>
    </xf>
    <xf numFmtId="182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182" fontId="0" fillId="5" borderId="0" xfId="0" applyNumberFormat="1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5" borderId="42" xfId="0" applyNumberFormat="1" applyFill="1" applyBorder="1" applyAlignment="1">
      <alignment horizontal="center" vertical="center"/>
    </xf>
    <xf numFmtId="182" fontId="0" fillId="5" borderId="71" xfId="0" applyNumberFormat="1" applyFill="1" applyBorder="1" applyAlignment="1">
      <alignment horizontal="center" vertical="center"/>
    </xf>
    <xf numFmtId="182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 wrapText="1"/>
      <protection/>
    </xf>
    <xf numFmtId="180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80" fontId="2" fillId="0" borderId="183" xfId="0" applyNumberFormat="1" applyFont="1" applyFill="1" applyBorder="1" applyAlignment="1">
      <alignment horizontal="center" vertical="center" wrapText="1"/>
    </xf>
    <xf numFmtId="180" fontId="2" fillId="0" borderId="122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80" fontId="12" fillId="0" borderId="130" xfId="0" applyNumberFormat="1" applyFont="1" applyFill="1" applyBorder="1" applyAlignment="1" applyProtection="1">
      <alignment horizontal="center" vertical="center"/>
      <protection/>
    </xf>
    <xf numFmtId="180" fontId="12" fillId="0" borderId="129" xfId="0" applyNumberFormat="1" applyFont="1" applyFill="1" applyBorder="1" applyAlignment="1" applyProtection="1">
      <alignment horizontal="center" vertical="center"/>
      <protection/>
    </xf>
    <xf numFmtId="180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80" fontId="12" fillId="0" borderId="102" xfId="0" applyNumberFormat="1" applyFont="1" applyFill="1" applyBorder="1" applyAlignment="1" applyProtection="1">
      <alignment horizontal="center" vertical="center"/>
      <protection/>
    </xf>
    <xf numFmtId="180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80" fontId="2" fillId="0" borderId="181" xfId="0" applyNumberFormat="1" applyFont="1" applyFill="1" applyBorder="1" applyAlignment="1">
      <alignment horizontal="center" vertical="center" wrapText="1"/>
    </xf>
    <xf numFmtId="180" fontId="2" fillId="0" borderId="180" xfId="0" applyNumberFormat="1" applyFont="1" applyFill="1" applyBorder="1" applyAlignment="1">
      <alignment horizontal="center" vertical="center" wrapText="1"/>
    </xf>
    <xf numFmtId="180" fontId="2" fillId="0" borderId="184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25">
      <selection activeCell="P16" sqref="P16:AM1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566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5" t="s">
        <v>122</v>
      </c>
      <c r="Q2" s="1565"/>
      <c r="R2" s="1565"/>
      <c r="S2" s="1565"/>
      <c r="T2" s="1565"/>
      <c r="U2" s="1565"/>
      <c r="V2" s="1565"/>
      <c r="W2" s="1565"/>
      <c r="X2" s="1565"/>
      <c r="Y2" s="1565"/>
      <c r="Z2" s="1565"/>
      <c r="AA2" s="1565"/>
      <c r="AB2" s="1565"/>
      <c r="AC2" s="1565"/>
      <c r="AD2" s="1565"/>
      <c r="AE2" s="1565"/>
      <c r="AF2" s="1565"/>
      <c r="AG2" s="1565"/>
      <c r="AH2" s="1565"/>
      <c r="AI2" s="1565"/>
      <c r="AJ2" s="1565"/>
      <c r="AK2" s="1565"/>
      <c r="AL2" s="1565"/>
      <c r="AM2" s="1565"/>
      <c r="AN2" s="1565"/>
      <c r="AO2" s="1564"/>
      <c r="AP2" s="1564"/>
      <c r="AQ2" s="1564"/>
      <c r="AR2" s="1564"/>
      <c r="AS2" s="1564"/>
      <c r="AT2" s="1564"/>
      <c r="AU2" s="1564"/>
      <c r="AV2" s="1564"/>
      <c r="AW2" s="1564"/>
      <c r="AX2" s="1564"/>
      <c r="AY2" s="1564"/>
      <c r="AZ2" s="1564"/>
      <c r="BA2" s="1564"/>
    </row>
    <row r="3" spans="1:53" ht="30" customHeight="1">
      <c r="A3" s="1569" t="s">
        <v>301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564"/>
      <c r="AP3" s="1564"/>
      <c r="AQ3" s="1564"/>
      <c r="AR3" s="1564"/>
      <c r="AS3" s="1564"/>
      <c r="AT3" s="1564"/>
      <c r="AU3" s="1564"/>
      <c r="AV3" s="1564"/>
      <c r="AW3" s="1564"/>
      <c r="AX3" s="1564"/>
      <c r="AY3" s="1564"/>
      <c r="AZ3" s="1564"/>
      <c r="BA3" s="1564"/>
    </row>
    <row r="4" spans="1:53" ht="27" customHeight="1">
      <c r="A4" s="1569" t="s">
        <v>302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70" t="s">
        <v>1</v>
      </c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0"/>
      <c r="AJ4" s="1570"/>
      <c r="AK4" s="1570"/>
      <c r="AL4" s="1570"/>
      <c r="AM4" s="1570"/>
      <c r="AN4" s="1570"/>
      <c r="AO4" s="1564"/>
      <c r="AP4" s="1564"/>
      <c r="AQ4" s="1564"/>
      <c r="AR4" s="1564"/>
      <c r="AS4" s="1564"/>
      <c r="AT4" s="1564"/>
      <c r="AU4" s="1564"/>
      <c r="AV4" s="1564"/>
      <c r="AW4" s="1564"/>
      <c r="AX4" s="1564"/>
      <c r="AY4" s="1564"/>
      <c r="AZ4" s="1564"/>
      <c r="BA4" s="1564"/>
    </row>
    <row r="5" spans="1:53" ht="26.25" customHeight="1">
      <c r="A5" s="1601" t="s">
        <v>521</v>
      </c>
      <c r="B5" s="1601"/>
      <c r="C5" s="1601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67" t="s">
        <v>612</v>
      </c>
      <c r="AO5" s="1567"/>
      <c r="AP5" s="1567"/>
      <c r="AQ5" s="1567"/>
      <c r="AR5" s="1567"/>
      <c r="AS5" s="1567"/>
      <c r="AT5" s="1567"/>
      <c r="AU5" s="1567"/>
      <c r="AV5" s="1567"/>
      <c r="AW5" s="1567"/>
      <c r="AX5" s="1567"/>
      <c r="AY5" s="1567"/>
      <c r="AZ5" s="1567"/>
      <c r="BA5" s="1567"/>
    </row>
    <row r="6" spans="1:53" s="2" customFormat="1" ht="23.25" customHeight="1">
      <c r="A6" s="1602" t="s">
        <v>640</v>
      </c>
      <c r="B6" s="1602"/>
      <c r="C6" s="1602"/>
      <c r="D6" s="1602"/>
      <c r="E6" s="1602"/>
      <c r="F6" s="1602"/>
      <c r="G6" s="1602"/>
      <c r="H6" s="1602"/>
      <c r="I6" s="1602"/>
      <c r="J6" s="1602"/>
      <c r="K6" s="1602"/>
      <c r="L6" s="1602"/>
      <c r="M6" s="1602"/>
      <c r="N6" s="1602"/>
      <c r="O6" s="1602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67"/>
      <c r="AO6" s="1567"/>
      <c r="AP6" s="1567"/>
      <c r="AQ6" s="1567"/>
      <c r="AR6" s="1567"/>
      <c r="AS6" s="1567"/>
      <c r="AT6" s="1567"/>
      <c r="AU6" s="1567"/>
      <c r="AV6" s="1567"/>
      <c r="AW6" s="1567"/>
      <c r="AX6" s="1567"/>
      <c r="AY6" s="1567"/>
      <c r="AZ6" s="1567"/>
      <c r="BA6" s="1567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67"/>
      <c r="AO7" s="1567"/>
      <c r="AP7" s="1567"/>
      <c r="AQ7" s="1567"/>
      <c r="AR7" s="1567"/>
      <c r="AS7" s="1567"/>
      <c r="AT7" s="1567"/>
      <c r="AU7" s="1567"/>
      <c r="AV7" s="1567"/>
      <c r="AW7" s="1567"/>
      <c r="AX7" s="1567"/>
      <c r="AY7" s="1567"/>
      <c r="AZ7" s="1567"/>
      <c r="BA7" s="1567"/>
    </row>
    <row r="8" spans="1:53" s="2" customFormat="1" ht="27" customHeight="1">
      <c r="A8" s="1569" t="s">
        <v>0</v>
      </c>
      <c r="B8" s="1569"/>
      <c r="C8" s="1569"/>
      <c r="D8" s="1569"/>
      <c r="E8" s="1569"/>
      <c r="F8" s="1569"/>
      <c r="G8" s="1569"/>
      <c r="H8" s="1569"/>
      <c r="I8" s="1569"/>
      <c r="J8" s="1569"/>
      <c r="K8" s="1569"/>
      <c r="L8" s="1569"/>
      <c r="M8" s="1569"/>
      <c r="N8" s="1569"/>
      <c r="O8" s="1569"/>
      <c r="P8" s="1571" t="s">
        <v>132</v>
      </c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2"/>
      <c r="AI8" s="1572"/>
      <c r="AJ8" s="1572"/>
      <c r="AK8" s="1572"/>
      <c r="AL8" s="1572"/>
      <c r="AM8" s="1572"/>
      <c r="AN8" s="1599" t="s">
        <v>379</v>
      </c>
      <c r="AO8" s="1600"/>
      <c r="AP8" s="1600"/>
      <c r="AQ8" s="1600"/>
      <c r="AR8" s="1600"/>
      <c r="AS8" s="1600"/>
      <c r="AT8" s="1600"/>
      <c r="AU8" s="1600"/>
      <c r="AV8" s="1600"/>
      <c r="AW8" s="1600"/>
      <c r="AX8" s="1600"/>
      <c r="AY8" s="1600"/>
      <c r="AZ8" s="1600"/>
      <c r="BA8" s="1600"/>
    </row>
    <row r="9" spans="1:53" s="2" customFormat="1" ht="27.75" customHeight="1">
      <c r="A9" s="1569" t="s">
        <v>303</v>
      </c>
      <c r="B9" s="1569"/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7" t="s">
        <v>131</v>
      </c>
      <c r="Q9" s="1568"/>
      <c r="R9" s="1568"/>
      <c r="S9" s="1568"/>
      <c r="T9" s="1568"/>
      <c r="U9" s="1568"/>
      <c r="V9" s="1568"/>
      <c r="W9" s="1568"/>
      <c r="X9" s="1568"/>
      <c r="Y9" s="1568"/>
      <c r="Z9" s="1568"/>
      <c r="AA9" s="156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567" t="s">
        <v>611</v>
      </c>
      <c r="Q10" s="1568"/>
      <c r="R10" s="1568"/>
      <c r="S10" s="1568"/>
      <c r="T10" s="1568"/>
      <c r="U10" s="1568"/>
      <c r="V10" s="1568"/>
      <c r="W10" s="1568"/>
      <c r="X10" s="1568"/>
      <c r="Y10" s="1568"/>
      <c r="Z10" s="1568"/>
      <c r="AA10" s="1568"/>
      <c r="AB10" s="1568"/>
      <c r="AC10" s="1568"/>
      <c r="AD10" s="1568"/>
      <c r="AE10" s="1568"/>
      <c r="AF10" s="1568"/>
      <c r="AG10" s="1568"/>
      <c r="AH10" s="1568"/>
      <c r="AI10" s="1568"/>
      <c r="AJ10" s="1568"/>
      <c r="AK10" s="1568"/>
      <c r="AL10" s="158"/>
      <c r="AM10" s="158"/>
      <c r="AN10" s="1603" t="s">
        <v>130</v>
      </c>
      <c r="AO10" s="1603"/>
      <c r="AP10" s="1603"/>
      <c r="AQ10" s="1603"/>
      <c r="AR10" s="1603"/>
      <c r="AS10" s="1603"/>
      <c r="AT10" s="1603"/>
      <c r="AU10" s="1603"/>
      <c r="AV10" s="1603"/>
      <c r="AW10" s="1603"/>
      <c r="AX10" s="1603"/>
      <c r="AY10" s="1603"/>
      <c r="AZ10" s="1603"/>
      <c r="BA10" s="1603"/>
    </row>
    <row r="11" spans="16:53" s="2" customFormat="1" ht="22.5" customHeight="1">
      <c r="P11" s="1567" t="s">
        <v>610</v>
      </c>
      <c r="Q11" s="1568"/>
      <c r="R11" s="1568"/>
      <c r="S11" s="1568"/>
      <c r="T11" s="1568"/>
      <c r="U11" s="1568"/>
      <c r="V11" s="1568"/>
      <c r="W11" s="1568"/>
      <c r="X11" s="1568"/>
      <c r="Y11" s="1568"/>
      <c r="Z11" s="1568"/>
      <c r="AA11" s="1568"/>
      <c r="AB11" s="1568"/>
      <c r="AC11" s="1568"/>
      <c r="AD11" s="1568"/>
      <c r="AE11" s="1568"/>
      <c r="AF11" s="1568"/>
      <c r="AG11" s="1568"/>
      <c r="AH11" s="1568"/>
      <c r="AI11" s="1568"/>
      <c r="AJ11" s="1568"/>
      <c r="AK11" s="1605"/>
      <c r="AL11" s="158"/>
      <c r="AM11" s="158"/>
      <c r="AN11" s="1604"/>
      <c r="AO11" s="1604"/>
      <c r="AP11" s="1604"/>
      <c r="AQ11" s="1604"/>
      <c r="AR11" s="1604"/>
      <c r="AS11" s="1604"/>
      <c r="AT11" s="1604"/>
      <c r="AU11" s="1604"/>
      <c r="AV11" s="1604"/>
      <c r="AW11" s="1604"/>
      <c r="AX11" s="1604"/>
      <c r="AY11" s="1604"/>
      <c r="AZ11" s="1604"/>
      <c r="BA11" s="1604"/>
    </row>
    <row r="12" spans="16:53" s="2" customFormat="1" ht="21" customHeight="1">
      <c r="P12" s="1605"/>
      <c r="Q12" s="1605"/>
      <c r="R12" s="1605"/>
      <c r="S12" s="1605"/>
      <c r="T12" s="1605"/>
      <c r="U12" s="1605"/>
      <c r="V12" s="1605"/>
      <c r="W12" s="1605"/>
      <c r="X12" s="1605"/>
      <c r="Y12" s="1605"/>
      <c r="Z12" s="1605"/>
      <c r="AA12" s="1605"/>
      <c r="AB12" s="1605"/>
      <c r="AC12" s="1605"/>
      <c r="AD12" s="1605"/>
      <c r="AE12" s="1605"/>
      <c r="AF12" s="1605"/>
      <c r="AG12" s="1605"/>
      <c r="AH12" s="1605"/>
      <c r="AI12" s="1605"/>
      <c r="AJ12" s="1605"/>
      <c r="AK12" s="1605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625" t="s">
        <v>609</v>
      </c>
      <c r="Q13" s="1625"/>
      <c r="R13" s="1625"/>
      <c r="S13" s="1625"/>
      <c r="T13" s="1625"/>
      <c r="U13" s="1625"/>
      <c r="V13" s="1625"/>
      <c r="W13" s="1625"/>
      <c r="X13" s="1625"/>
      <c r="Y13" s="1625"/>
      <c r="Z13" s="1625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1625"/>
      <c r="AM13" s="1625"/>
      <c r="AN13" s="1625"/>
      <c r="AO13" s="1592"/>
      <c r="AP13" s="1592"/>
      <c r="AQ13" s="1592"/>
      <c r="AR13" s="1592"/>
      <c r="AS13" s="1592"/>
      <c r="AT13" s="1592"/>
      <c r="AU13" s="1592"/>
      <c r="AV13" s="1592"/>
      <c r="AW13" s="1592"/>
      <c r="AX13" s="1592"/>
      <c r="AY13" s="1592"/>
      <c r="AZ13" s="1592"/>
      <c r="BA13" s="1592"/>
    </row>
    <row r="14" spans="16:53" s="2" customFormat="1" ht="3.75" customHeight="1">
      <c r="P14" s="1633"/>
      <c r="Q14" s="1634"/>
      <c r="R14" s="1634"/>
      <c r="S14" s="1634"/>
      <c r="T14" s="1634"/>
      <c r="U14" s="1634"/>
      <c r="V14" s="1634"/>
      <c r="W14" s="1634"/>
      <c r="X14" s="1634"/>
      <c r="Y14" s="1634"/>
      <c r="Z14" s="1634"/>
      <c r="AA14" s="1634"/>
      <c r="AB14" s="1634"/>
      <c r="AC14" s="1634"/>
      <c r="AD14" s="1634"/>
      <c r="AE14" s="1634"/>
      <c r="AF14" s="1634"/>
      <c r="AG14" s="1634"/>
      <c r="AH14" s="1634"/>
      <c r="AI14" s="1634"/>
      <c r="AJ14" s="1634"/>
      <c r="AK14" s="1634"/>
      <c r="AL14" s="1634"/>
      <c r="AM14" s="1634"/>
      <c r="AN14" s="1604"/>
      <c r="AO14" s="1604"/>
      <c r="AP14" s="1604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 hidden="1">
      <c r="P15" s="1576"/>
      <c r="Q15" s="1576"/>
      <c r="R15" s="1576"/>
      <c r="S15" s="1576"/>
      <c r="T15" s="1576"/>
      <c r="U15" s="1576"/>
      <c r="V15" s="1576"/>
      <c r="W15" s="1576"/>
      <c r="X15" s="1576"/>
      <c r="Y15" s="1576"/>
      <c r="Z15" s="1576"/>
      <c r="AA15" s="1576"/>
      <c r="AB15" s="1576"/>
      <c r="AC15" s="1576"/>
      <c r="AD15" s="1576"/>
      <c r="AE15" s="1576"/>
      <c r="AF15" s="1576"/>
      <c r="AG15" s="1576"/>
      <c r="AH15" s="1576"/>
      <c r="AI15" s="1576"/>
      <c r="AJ15" s="1576"/>
      <c r="AK15" s="1576"/>
      <c r="AL15" s="1576"/>
      <c r="AM15" s="1576"/>
      <c r="AN15" s="1576"/>
      <c r="AO15" s="1576"/>
      <c r="AP15" s="1576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631" t="s">
        <v>129</v>
      </c>
      <c r="Q16" s="1632"/>
      <c r="R16" s="1632"/>
      <c r="S16" s="1632"/>
      <c r="T16" s="1632"/>
      <c r="U16" s="1632"/>
      <c r="V16" s="1632"/>
      <c r="W16" s="1632"/>
      <c r="X16" s="1632"/>
      <c r="Y16" s="1632"/>
      <c r="Z16" s="1632"/>
      <c r="AA16" s="1632"/>
      <c r="AB16" s="1632"/>
      <c r="AC16" s="1632"/>
      <c r="AD16" s="1632"/>
      <c r="AE16" s="1632"/>
      <c r="AF16" s="1632"/>
      <c r="AG16" s="1632"/>
      <c r="AH16" s="1632"/>
      <c r="AI16" s="1632"/>
      <c r="AJ16" s="1632"/>
      <c r="AK16" s="1632"/>
      <c r="AL16" s="1632"/>
      <c r="AM16" s="163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3" t="s">
        <v>617</v>
      </c>
      <c r="B18" s="1593"/>
      <c r="C18" s="1593"/>
      <c r="D18" s="1593"/>
      <c r="E18" s="1593"/>
      <c r="F18" s="1593"/>
      <c r="G18" s="1593"/>
      <c r="H18" s="1593"/>
      <c r="I18" s="1593"/>
      <c r="J18" s="1593"/>
      <c r="K18" s="1593"/>
      <c r="L18" s="1593"/>
      <c r="M18" s="1593"/>
      <c r="N18" s="1593"/>
      <c r="O18" s="1593"/>
      <c r="P18" s="1593"/>
      <c r="Q18" s="1593"/>
      <c r="R18" s="1593"/>
      <c r="S18" s="1593"/>
      <c r="T18" s="1593"/>
      <c r="U18" s="1593"/>
      <c r="V18" s="1593"/>
      <c r="W18" s="1593"/>
      <c r="X18" s="1593"/>
      <c r="Y18" s="1593"/>
      <c r="Z18" s="1593"/>
      <c r="AA18" s="1593"/>
      <c r="AB18" s="1593"/>
      <c r="AC18" s="1593"/>
      <c r="AD18" s="1593"/>
      <c r="AE18" s="1593"/>
      <c r="AF18" s="1593"/>
      <c r="AG18" s="1593"/>
      <c r="AH18" s="1593"/>
      <c r="AI18" s="1593"/>
      <c r="AJ18" s="1593"/>
      <c r="AK18" s="1593"/>
      <c r="AL18" s="1593"/>
      <c r="AM18" s="1593"/>
      <c r="AN18" s="1593"/>
      <c r="AO18" s="1593"/>
      <c r="AP18" s="1593"/>
      <c r="AQ18" s="1593"/>
      <c r="AR18" s="1593"/>
      <c r="AS18" s="1593"/>
      <c r="AT18" s="1593"/>
      <c r="AU18" s="1593"/>
      <c r="AV18" s="1593"/>
      <c r="AW18" s="1593"/>
      <c r="AX18" s="1593"/>
      <c r="AY18" s="1593"/>
      <c r="AZ18" s="1593"/>
      <c r="BA18" s="1593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594" t="s">
        <v>2</v>
      </c>
      <c r="B20" s="1573" t="s">
        <v>3</v>
      </c>
      <c r="C20" s="1574"/>
      <c r="D20" s="1574"/>
      <c r="E20" s="1575"/>
      <c r="F20" s="1573" t="s">
        <v>4</v>
      </c>
      <c r="G20" s="1574"/>
      <c r="H20" s="1574"/>
      <c r="I20" s="1575"/>
      <c r="J20" s="1577" t="s">
        <v>5</v>
      </c>
      <c r="K20" s="1578"/>
      <c r="L20" s="1578"/>
      <c r="M20" s="1578"/>
      <c r="N20" s="1577" t="s">
        <v>6</v>
      </c>
      <c r="O20" s="1578"/>
      <c r="P20" s="1578"/>
      <c r="Q20" s="1578"/>
      <c r="R20" s="1626"/>
      <c r="S20" s="1577" t="s">
        <v>7</v>
      </c>
      <c r="T20" s="1635"/>
      <c r="U20" s="1635"/>
      <c r="V20" s="1635"/>
      <c r="W20" s="1626"/>
      <c r="X20" s="1577" t="s">
        <v>8</v>
      </c>
      <c r="Y20" s="1578"/>
      <c r="Z20" s="1578"/>
      <c r="AA20" s="1626"/>
      <c r="AB20" s="1573" t="s">
        <v>9</v>
      </c>
      <c r="AC20" s="1574"/>
      <c r="AD20" s="1574"/>
      <c r="AE20" s="1575"/>
      <c r="AF20" s="1573" t="s">
        <v>10</v>
      </c>
      <c r="AG20" s="1574"/>
      <c r="AH20" s="1574"/>
      <c r="AI20" s="1575"/>
      <c r="AJ20" s="1577" t="s">
        <v>11</v>
      </c>
      <c r="AK20" s="1635"/>
      <c r="AL20" s="1635"/>
      <c r="AM20" s="1635"/>
      <c r="AN20" s="1626"/>
      <c r="AO20" s="1577" t="s">
        <v>12</v>
      </c>
      <c r="AP20" s="1578"/>
      <c r="AQ20" s="1578"/>
      <c r="AR20" s="1578"/>
      <c r="AS20" s="1628" t="s">
        <v>13</v>
      </c>
      <c r="AT20" s="1629"/>
      <c r="AU20" s="1629"/>
      <c r="AV20" s="1629"/>
      <c r="AW20" s="1630"/>
      <c r="AX20" s="1577" t="s">
        <v>14</v>
      </c>
      <c r="AY20" s="1578"/>
      <c r="AZ20" s="1578"/>
      <c r="BA20" s="1626"/>
    </row>
    <row r="21" spans="1:53" s="152" customFormat="1" ht="20.25" customHeight="1" thickBot="1">
      <c r="A21" s="1595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433</v>
      </c>
      <c r="C22" s="1088" t="s">
        <v>433</v>
      </c>
      <c r="D22" s="1088" t="s">
        <v>433</v>
      </c>
      <c r="E22" s="1089" t="s">
        <v>433</v>
      </c>
      <c r="F22" s="1087" t="s">
        <v>433</v>
      </c>
      <c r="G22" s="1088" t="s">
        <v>433</v>
      </c>
      <c r="H22" s="1088" t="s">
        <v>433</v>
      </c>
      <c r="I22" s="1089" t="s">
        <v>433</v>
      </c>
      <c r="J22" s="1087" t="s">
        <v>433</v>
      </c>
      <c r="K22" s="1088" t="s">
        <v>433</v>
      </c>
      <c r="L22" s="1088" t="s">
        <v>433</v>
      </c>
      <c r="M22" s="1089" t="s">
        <v>433</v>
      </c>
      <c r="N22" s="1087" t="s">
        <v>433</v>
      </c>
      <c r="O22" s="1088" t="s">
        <v>433</v>
      </c>
      <c r="P22" s="1088" t="s">
        <v>433</v>
      </c>
      <c r="Q22" s="1088" t="s">
        <v>15</v>
      </c>
      <c r="R22" s="1089" t="s">
        <v>15</v>
      </c>
      <c r="S22" s="1087" t="s">
        <v>16</v>
      </c>
      <c r="T22" s="1088" t="s">
        <v>433</v>
      </c>
      <c r="U22" s="1088" t="s">
        <v>433</v>
      </c>
      <c r="V22" s="1088" t="s">
        <v>433</v>
      </c>
      <c r="W22" s="1089" t="s">
        <v>433</v>
      </c>
      <c r="X22" s="1087" t="s">
        <v>433</v>
      </c>
      <c r="Y22" s="1088" t="s">
        <v>433</v>
      </c>
      <c r="Z22" s="1088" t="s">
        <v>433</v>
      </c>
      <c r="AA22" s="1089" t="s">
        <v>433</v>
      </c>
      <c r="AB22" s="1087" t="s">
        <v>433</v>
      </c>
      <c r="AC22" s="1088" t="s">
        <v>533</v>
      </c>
      <c r="AD22" s="1088" t="s">
        <v>16</v>
      </c>
      <c r="AE22" s="1090" t="s">
        <v>17</v>
      </c>
      <c r="AF22" s="1087" t="s">
        <v>17</v>
      </c>
      <c r="AG22" s="1088" t="s">
        <v>433</v>
      </c>
      <c r="AH22" s="1088" t="s">
        <v>433</v>
      </c>
      <c r="AI22" s="1089" t="s">
        <v>433</v>
      </c>
      <c r="AJ22" s="1088" t="s">
        <v>433</v>
      </c>
      <c r="AK22" s="1088" t="s">
        <v>433</v>
      </c>
      <c r="AL22" s="1088" t="s">
        <v>433</v>
      </c>
      <c r="AM22" s="1088" t="s">
        <v>433</v>
      </c>
      <c r="AN22" s="1089" t="s">
        <v>433</v>
      </c>
      <c r="AO22" s="1091" t="s">
        <v>433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433</v>
      </c>
      <c r="C23" s="340" t="s">
        <v>433</v>
      </c>
      <c r="D23" s="340" t="s">
        <v>433</v>
      </c>
      <c r="E23" s="1094" t="s">
        <v>433</v>
      </c>
      <c r="F23" s="1093" t="s">
        <v>433</v>
      </c>
      <c r="G23" s="340" t="s">
        <v>433</v>
      </c>
      <c r="H23" s="340" t="s">
        <v>433</v>
      </c>
      <c r="I23" s="1094" t="s">
        <v>433</v>
      </c>
      <c r="J23" s="1093" t="s">
        <v>433</v>
      </c>
      <c r="K23" s="340" t="s">
        <v>433</v>
      </c>
      <c r="L23" s="340" t="s">
        <v>433</v>
      </c>
      <c r="M23" s="1094" t="s">
        <v>433</v>
      </c>
      <c r="N23" s="1093" t="s">
        <v>433</v>
      </c>
      <c r="O23" s="340" t="s">
        <v>433</v>
      </c>
      <c r="P23" s="340" t="s">
        <v>433</v>
      </c>
      <c r="Q23" s="340" t="s">
        <v>15</v>
      </c>
      <c r="R23" s="1094" t="s">
        <v>15</v>
      </c>
      <c r="S23" s="1093" t="s">
        <v>16</v>
      </c>
      <c r="T23" s="340" t="s">
        <v>433</v>
      </c>
      <c r="U23" s="340" t="s">
        <v>433</v>
      </c>
      <c r="V23" s="340" t="s">
        <v>433</v>
      </c>
      <c r="W23" s="1094" t="s">
        <v>433</v>
      </c>
      <c r="X23" s="1093" t="s">
        <v>433</v>
      </c>
      <c r="Y23" s="340" t="s">
        <v>433</v>
      </c>
      <c r="Z23" s="340" t="s">
        <v>433</v>
      </c>
      <c r="AA23" s="1094" t="s">
        <v>433</v>
      </c>
      <c r="AB23" s="1093" t="s">
        <v>433</v>
      </c>
      <c r="AC23" s="614" t="s">
        <v>533</v>
      </c>
      <c r="AD23" s="340" t="s">
        <v>17</v>
      </c>
      <c r="AE23" s="560" t="s">
        <v>17</v>
      </c>
      <c r="AF23" s="1093" t="s">
        <v>17</v>
      </c>
      <c r="AG23" s="340" t="s">
        <v>433</v>
      </c>
      <c r="AH23" s="340" t="s">
        <v>433</v>
      </c>
      <c r="AI23" s="560" t="s">
        <v>433</v>
      </c>
      <c r="AJ23" s="1093" t="s">
        <v>433</v>
      </c>
      <c r="AK23" s="340" t="s">
        <v>433</v>
      </c>
      <c r="AL23" s="340" t="s">
        <v>433</v>
      </c>
      <c r="AM23" s="340" t="s">
        <v>433</v>
      </c>
      <c r="AN23" s="1094" t="s">
        <v>433</v>
      </c>
      <c r="AO23" s="1095" t="s">
        <v>433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433</v>
      </c>
      <c r="C24" s="340" t="s">
        <v>433</v>
      </c>
      <c r="D24" s="340" t="s">
        <v>433</v>
      </c>
      <c r="E24" s="1094" t="s">
        <v>433</v>
      </c>
      <c r="F24" s="1093" t="s">
        <v>433</v>
      </c>
      <c r="G24" s="340" t="s">
        <v>433</v>
      </c>
      <c r="H24" s="340" t="s">
        <v>433</v>
      </c>
      <c r="I24" s="1094" t="s">
        <v>433</v>
      </c>
      <c r="J24" s="1093" t="s">
        <v>433</v>
      </c>
      <c r="K24" s="340" t="s">
        <v>433</v>
      </c>
      <c r="L24" s="340" t="s">
        <v>433</v>
      </c>
      <c r="M24" s="1094" t="s">
        <v>433</v>
      </c>
      <c r="N24" s="1093" t="s">
        <v>433</v>
      </c>
      <c r="O24" s="340" t="s">
        <v>433</v>
      </c>
      <c r="P24" s="340" t="s">
        <v>433</v>
      </c>
      <c r="Q24" s="340" t="s">
        <v>15</v>
      </c>
      <c r="R24" s="1094" t="s">
        <v>15</v>
      </c>
      <c r="S24" s="1093" t="s">
        <v>16</v>
      </c>
      <c r="T24" s="340" t="s">
        <v>433</v>
      </c>
      <c r="U24" s="340" t="s">
        <v>433</v>
      </c>
      <c r="V24" s="340" t="s">
        <v>433</v>
      </c>
      <c r="W24" s="1094" t="s">
        <v>433</v>
      </c>
      <c r="X24" s="1093" t="s">
        <v>433</v>
      </c>
      <c r="Y24" s="340" t="s">
        <v>433</v>
      </c>
      <c r="Z24" s="340" t="s">
        <v>433</v>
      </c>
      <c r="AA24" s="1094" t="s">
        <v>433</v>
      </c>
      <c r="AB24" s="1093" t="s">
        <v>433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433</v>
      </c>
      <c r="AH24" s="340" t="s">
        <v>433</v>
      </c>
      <c r="AI24" s="560" t="s">
        <v>433</v>
      </c>
      <c r="AJ24" s="1093" t="s">
        <v>433</v>
      </c>
      <c r="AK24" s="340" t="s">
        <v>433</v>
      </c>
      <c r="AL24" s="340" t="s">
        <v>433</v>
      </c>
      <c r="AM24" s="340" t="s">
        <v>433</v>
      </c>
      <c r="AN24" s="1094" t="s">
        <v>433</v>
      </c>
      <c r="AO24" s="1095" t="s">
        <v>433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433</v>
      </c>
      <c r="C25" s="533" t="s">
        <v>433</v>
      </c>
      <c r="D25" s="533" t="s">
        <v>433</v>
      </c>
      <c r="E25" s="1100" t="s">
        <v>433</v>
      </c>
      <c r="F25" s="1099" t="s">
        <v>433</v>
      </c>
      <c r="G25" s="533" t="s">
        <v>433</v>
      </c>
      <c r="H25" s="533" t="s">
        <v>433</v>
      </c>
      <c r="I25" s="1100" t="s">
        <v>433</v>
      </c>
      <c r="J25" s="1099" t="s">
        <v>433</v>
      </c>
      <c r="K25" s="533" t="s">
        <v>433</v>
      </c>
      <c r="L25" s="533" t="s">
        <v>433</v>
      </c>
      <c r="M25" s="1100" t="s">
        <v>433</v>
      </c>
      <c r="N25" s="1099" t="s">
        <v>433</v>
      </c>
      <c r="O25" s="533" t="s">
        <v>433</v>
      </c>
      <c r="P25" s="533" t="s">
        <v>433</v>
      </c>
      <c r="Q25" s="533" t="s">
        <v>15</v>
      </c>
      <c r="R25" s="1100" t="s">
        <v>15</v>
      </c>
      <c r="S25" s="1099" t="s">
        <v>16</v>
      </c>
      <c r="T25" s="533" t="s">
        <v>433</v>
      </c>
      <c r="U25" s="533" t="s">
        <v>433</v>
      </c>
      <c r="V25" s="533" t="s">
        <v>433</v>
      </c>
      <c r="W25" s="1100" t="s">
        <v>433</v>
      </c>
      <c r="X25" s="1099" t="s">
        <v>433</v>
      </c>
      <c r="Y25" s="533" t="s">
        <v>433</v>
      </c>
      <c r="Z25" s="533" t="s">
        <v>433</v>
      </c>
      <c r="AA25" s="1101" t="s">
        <v>433</v>
      </c>
      <c r="AB25" s="1099" t="s">
        <v>433</v>
      </c>
      <c r="AC25" s="533" t="s">
        <v>16</v>
      </c>
      <c r="AD25" s="533" t="s">
        <v>433</v>
      </c>
      <c r="AE25" s="1101" t="s">
        <v>433</v>
      </c>
      <c r="AF25" s="1099" t="s">
        <v>433</v>
      </c>
      <c r="AG25" s="533" t="s">
        <v>433</v>
      </c>
      <c r="AH25" s="533" t="s">
        <v>15</v>
      </c>
      <c r="AI25" s="1101" t="s">
        <v>15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434</v>
      </c>
      <c r="AR25" s="1100"/>
      <c r="AS25" s="1637"/>
      <c r="AT25" s="1638"/>
      <c r="AU25" s="1638"/>
      <c r="AV25" s="1638"/>
      <c r="AW25" s="1639"/>
      <c r="AX25" s="1495"/>
      <c r="AY25" s="1496"/>
      <c r="AZ25" s="1496"/>
      <c r="BA25" s="1497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649" t="s">
        <v>629</v>
      </c>
      <c r="B27" s="1649"/>
      <c r="C27" s="1649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49"/>
      <c r="AL27" s="1649"/>
      <c r="AM27" s="1649"/>
      <c r="AN27" s="1649"/>
      <c r="AO27" s="1649"/>
      <c r="AP27" s="1649"/>
      <c r="AQ27" s="1649"/>
      <c r="AR27" s="1649"/>
      <c r="AS27" s="1649"/>
      <c r="AT27" s="1649"/>
      <c r="AU27" s="1649"/>
      <c r="AV27" s="1649"/>
      <c r="AW27" s="1649"/>
      <c r="AX27" s="1649"/>
      <c r="AY27" s="1649"/>
      <c r="AZ27" s="1649"/>
      <c r="BA27" s="1649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640" t="s">
        <v>435</v>
      </c>
      <c r="B29" s="1640"/>
      <c r="C29" s="1640"/>
      <c r="D29" s="1640"/>
      <c r="E29" s="1640"/>
      <c r="F29" s="1640"/>
      <c r="G29" s="1640"/>
      <c r="H29" s="1640"/>
      <c r="I29" s="1640"/>
      <c r="J29" s="1640"/>
      <c r="K29" s="1640"/>
      <c r="L29" s="1640"/>
      <c r="M29" s="1640"/>
      <c r="N29" s="1640"/>
      <c r="O29" s="1640"/>
      <c r="P29" s="1640"/>
      <c r="Q29" s="1640"/>
      <c r="R29" s="1640"/>
      <c r="S29" s="1640"/>
      <c r="T29" s="1640"/>
      <c r="U29" s="1640"/>
      <c r="V29" s="1640"/>
      <c r="W29" s="1640"/>
      <c r="X29" s="1640"/>
      <c r="Y29" s="1640"/>
      <c r="Z29" s="149"/>
      <c r="AA29" s="1640" t="s">
        <v>436</v>
      </c>
      <c r="AB29" s="1640"/>
      <c r="AC29" s="1640"/>
      <c r="AD29" s="1640"/>
      <c r="AE29" s="1640"/>
      <c r="AF29" s="1640"/>
      <c r="AG29" s="1640"/>
      <c r="AH29" s="1640"/>
      <c r="AI29" s="1640"/>
      <c r="AJ29" s="1640"/>
      <c r="AK29" s="1640"/>
      <c r="AL29" s="1640"/>
      <c r="AM29" s="1640"/>
      <c r="AN29" s="150"/>
      <c r="AO29" s="1640" t="s">
        <v>566</v>
      </c>
      <c r="AP29" s="1640"/>
      <c r="AQ29" s="1640"/>
      <c r="AR29" s="1640"/>
      <c r="AS29" s="1640"/>
      <c r="AT29" s="1640"/>
      <c r="AU29" s="1640"/>
      <c r="AV29" s="1640"/>
      <c r="AW29" s="1640"/>
      <c r="AX29" s="1640"/>
      <c r="AY29" s="1640"/>
      <c r="AZ29" s="1640"/>
      <c r="BA29" s="1640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06" t="s">
        <v>2</v>
      </c>
      <c r="B31" s="1535"/>
      <c r="C31" s="1545" t="s">
        <v>19</v>
      </c>
      <c r="D31" s="1534"/>
      <c r="E31" s="1534"/>
      <c r="F31" s="1535"/>
      <c r="G31" s="1533" t="s">
        <v>440</v>
      </c>
      <c r="H31" s="1546"/>
      <c r="I31" s="1547"/>
      <c r="J31" s="1533" t="s">
        <v>20</v>
      </c>
      <c r="K31" s="1534"/>
      <c r="L31" s="1534"/>
      <c r="M31" s="1535"/>
      <c r="N31" s="1533" t="s">
        <v>630</v>
      </c>
      <c r="O31" s="1534"/>
      <c r="P31" s="1535"/>
      <c r="Q31" s="1533" t="s">
        <v>565</v>
      </c>
      <c r="R31" s="1617"/>
      <c r="S31" s="1618"/>
      <c r="T31" s="1533" t="s">
        <v>437</v>
      </c>
      <c r="U31" s="1534"/>
      <c r="V31" s="1535"/>
      <c r="W31" s="1533" t="s">
        <v>128</v>
      </c>
      <c r="X31" s="1534"/>
      <c r="Y31" s="1535"/>
      <c r="Z31" s="1106"/>
      <c r="AA31" s="1521" t="s">
        <v>127</v>
      </c>
      <c r="AB31" s="1522"/>
      <c r="AC31" s="1522"/>
      <c r="AD31" s="1522"/>
      <c r="AE31" s="1522"/>
      <c r="AF31" s="1522"/>
      <c r="AG31" s="1523"/>
      <c r="AH31" s="1517" t="s">
        <v>351</v>
      </c>
      <c r="AI31" s="1636"/>
      <c r="AJ31" s="1636"/>
      <c r="AK31" s="1545" t="s">
        <v>126</v>
      </c>
      <c r="AL31" s="1579"/>
      <c r="AM31" s="1580"/>
      <c r="AN31" s="1107"/>
      <c r="AO31" s="1520" t="s">
        <v>568</v>
      </c>
      <c r="AP31" s="1520"/>
      <c r="AQ31" s="1520"/>
      <c r="AR31" s="1520"/>
      <c r="AS31" s="1533" t="s">
        <v>567</v>
      </c>
      <c r="AT31" s="1534"/>
      <c r="AU31" s="1534"/>
      <c r="AV31" s="1534"/>
      <c r="AW31" s="1535"/>
      <c r="AX31" s="1517" t="s">
        <v>351</v>
      </c>
      <c r="AY31" s="1517"/>
      <c r="AZ31" s="1517"/>
      <c r="BA31" s="1518"/>
    </row>
    <row r="32" spans="1:53" ht="15.75" customHeight="1">
      <c r="A32" s="1536"/>
      <c r="B32" s="1538"/>
      <c r="C32" s="1536"/>
      <c r="D32" s="1537"/>
      <c r="E32" s="1537"/>
      <c r="F32" s="1538"/>
      <c r="G32" s="1548"/>
      <c r="H32" s="1549"/>
      <c r="I32" s="1550"/>
      <c r="J32" s="1536"/>
      <c r="K32" s="1537"/>
      <c r="L32" s="1537"/>
      <c r="M32" s="1538"/>
      <c r="N32" s="1536"/>
      <c r="O32" s="1537"/>
      <c r="P32" s="1538"/>
      <c r="Q32" s="1619"/>
      <c r="R32" s="1620"/>
      <c r="S32" s="1621"/>
      <c r="T32" s="1536"/>
      <c r="U32" s="1537"/>
      <c r="V32" s="1538"/>
      <c r="W32" s="1536"/>
      <c r="X32" s="1537"/>
      <c r="Y32" s="1538"/>
      <c r="Z32" s="1106"/>
      <c r="AA32" s="1524"/>
      <c r="AB32" s="1525"/>
      <c r="AC32" s="1525"/>
      <c r="AD32" s="1525"/>
      <c r="AE32" s="1525"/>
      <c r="AF32" s="1525"/>
      <c r="AG32" s="1526"/>
      <c r="AH32" s="1636"/>
      <c r="AI32" s="1636"/>
      <c r="AJ32" s="1636"/>
      <c r="AK32" s="1581"/>
      <c r="AL32" s="1582"/>
      <c r="AM32" s="1583"/>
      <c r="AN32" s="1107"/>
      <c r="AO32" s="1520"/>
      <c r="AP32" s="1520"/>
      <c r="AQ32" s="1520"/>
      <c r="AR32" s="1520"/>
      <c r="AS32" s="1536"/>
      <c r="AT32" s="1537"/>
      <c r="AU32" s="1537"/>
      <c r="AV32" s="1537"/>
      <c r="AW32" s="1538"/>
      <c r="AX32" s="1517"/>
      <c r="AY32" s="1517"/>
      <c r="AZ32" s="1517"/>
      <c r="BA32" s="1518"/>
    </row>
    <row r="33" spans="1:53" ht="42" customHeight="1">
      <c r="A33" s="1539"/>
      <c r="B33" s="1541"/>
      <c r="C33" s="1539"/>
      <c r="D33" s="1540"/>
      <c r="E33" s="1540"/>
      <c r="F33" s="1541"/>
      <c r="G33" s="1551"/>
      <c r="H33" s="1552"/>
      <c r="I33" s="1553"/>
      <c r="J33" s="1539"/>
      <c r="K33" s="1540"/>
      <c r="L33" s="1540"/>
      <c r="M33" s="1541"/>
      <c r="N33" s="1539"/>
      <c r="O33" s="1540"/>
      <c r="P33" s="1541"/>
      <c r="Q33" s="1622"/>
      <c r="R33" s="1623"/>
      <c r="S33" s="1624"/>
      <c r="T33" s="1539"/>
      <c r="U33" s="1540"/>
      <c r="V33" s="1541"/>
      <c r="W33" s="1539"/>
      <c r="X33" s="1540"/>
      <c r="Y33" s="1541"/>
      <c r="Z33" s="1106"/>
      <c r="AA33" s="1527" t="s">
        <v>438</v>
      </c>
      <c r="AB33" s="1528"/>
      <c r="AC33" s="1528"/>
      <c r="AD33" s="1528"/>
      <c r="AE33" s="1528"/>
      <c r="AF33" s="1529"/>
      <c r="AG33" s="1530"/>
      <c r="AH33" s="1589">
        <v>2</v>
      </c>
      <c r="AI33" s="1590"/>
      <c r="AJ33" s="1591"/>
      <c r="AK33" s="1519">
        <v>2</v>
      </c>
      <c r="AL33" s="1519"/>
      <c r="AM33" s="1519"/>
      <c r="AN33" s="1107"/>
      <c r="AO33" s="1520"/>
      <c r="AP33" s="1520"/>
      <c r="AQ33" s="1520"/>
      <c r="AR33" s="1520"/>
      <c r="AS33" s="1536"/>
      <c r="AT33" s="1537"/>
      <c r="AU33" s="1537"/>
      <c r="AV33" s="1537"/>
      <c r="AW33" s="1538"/>
      <c r="AX33" s="1517"/>
      <c r="AY33" s="1517"/>
      <c r="AZ33" s="1517"/>
      <c r="BA33" s="1518"/>
    </row>
    <row r="34" spans="1:53" ht="26.25" customHeight="1">
      <c r="A34" s="1560">
        <v>1</v>
      </c>
      <c r="B34" s="1561"/>
      <c r="C34" s="1501">
        <v>33</v>
      </c>
      <c r="D34" s="1502"/>
      <c r="E34" s="1502"/>
      <c r="F34" s="1503"/>
      <c r="G34" s="1501">
        <v>5</v>
      </c>
      <c r="H34" s="1502"/>
      <c r="I34" s="1503"/>
      <c r="J34" s="1501">
        <v>2</v>
      </c>
      <c r="K34" s="1502"/>
      <c r="L34" s="1502"/>
      <c r="M34" s="1503"/>
      <c r="N34" s="1501"/>
      <c r="O34" s="1502"/>
      <c r="P34" s="1503"/>
      <c r="Q34" s="1498"/>
      <c r="R34" s="1499"/>
      <c r="S34" s="1500"/>
      <c r="T34" s="1501">
        <v>12</v>
      </c>
      <c r="U34" s="1531"/>
      <c r="V34" s="1554"/>
      <c r="W34" s="1501">
        <f>C34+G34+J34+N34+Q34+T34</f>
        <v>52</v>
      </c>
      <c r="X34" s="1531"/>
      <c r="Y34" s="1532"/>
      <c r="Z34" s="1106"/>
      <c r="AA34" s="1527" t="s">
        <v>125</v>
      </c>
      <c r="AB34" s="1528"/>
      <c r="AC34" s="1528"/>
      <c r="AD34" s="1528"/>
      <c r="AE34" s="1528"/>
      <c r="AF34" s="1529"/>
      <c r="AG34" s="1530"/>
      <c r="AH34" s="1589">
        <v>4</v>
      </c>
      <c r="AI34" s="1590"/>
      <c r="AJ34" s="1591"/>
      <c r="AK34" s="1519">
        <v>3</v>
      </c>
      <c r="AL34" s="1519"/>
      <c r="AM34" s="1519"/>
      <c r="AN34" s="1107"/>
      <c r="AO34" s="1520"/>
      <c r="AP34" s="1520"/>
      <c r="AQ34" s="1520"/>
      <c r="AR34" s="1520"/>
      <c r="AS34" s="1539"/>
      <c r="AT34" s="1540"/>
      <c r="AU34" s="1540"/>
      <c r="AV34" s="1540"/>
      <c r="AW34" s="1541"/>
      <c r="AX34" s="1517"/>
      <c r="AY34" s="1517"/>
      <c r="AZ34" s="1517"/>
      <c r="BA34" s="1518"/>
    </row>
    <row r="35" spans="1:53" ht="27" customHeight="1">
      <c r="A35" s="1562">
        <v>2</v>
      </c>
      <c r="B35" s="1563"/>
      <c r="C35" s="1501">
        <v>33</v>
      </c>
      <c r="D35" s="1502"/>
      <c r="E35" s="1502"/>
      <c r="F35" s="1503"/>
      <c r="G35" s="1507">
        <v>5</v>
      </c>
      <c r="H35" s="1508"/>
      <c r="I35" s="1509"/>
      <c r="J35" s="1507">
        <v>3</v>
      </c>
      <c r="K35" s="1508"/>
      <c r="L35" s="1508"/>
      <c r="M35" s="1509"/>
      <c r="N35" s="1507"/>
      <c r="O35" s="1508"/>
      <c r="P35" s="1509"/>
      <c r="Q35" s="1498"/>
      <c r="R35" s="1499"/>
      <c r="S35" s="1500"/>
      <c r="T35" s="1507">
        <v>11</v>
      </c>
      <c r="U35" s="1542"/>
      <c r="V35" s="1543"/>
      <c r="W35" s="1501">
        <f>C35+G35+J35+N35+Q35+T35</f>
        <v>52</v>
      </c>
      <c r="X35" s="1531"/>
      <c r="Y35" s="1532"/>
      <c r="Z35" s="1106"/>
      <c r="AA35" s="1527" t="s">
        <v>439</v>
      </c>
      <c r="AB35" s="1584"/>
      <c r="AC35" s="1584"/>
      <c r="AD35" s="1584"/>
      <c r="AE35" s="1584"/>
      <c r="AF35" s="1584"/>
      <c r="AG35" s="1585"/>
      <c r="AH35" s="1596">
        <v>6</v>
      </c>
      <c r="AI35" s="1597"/>
      <c r="AJ35" s="1598"/>
      <c r="AK35" s="1519">
        <v>3</v>
      </c>
      <c r="AL35" s="1519"/>
      <c r="AM35" s="1519"/>
      <c r="AN35" s="1107"/>
      <c r="AO35" s="1596">
        <v>1</v>
      </c>
      <c r="AP35" s="1597"/>
      <c r="AQ35" s="1597"/>
      <c r="AR35" s="1598"/>
      <c r="AS35" s="1647" t="s">
        <v>564</v>
      </c>
      <c r="AT35" s="1647"/>
      <c r="AU35" s="1647"/>
      <c r="AV35" s="1647"/>
      <c r="AW35" s="1647"/>
      <c r="AX35" s="1648">
        <v>8</v>
      </c>
      <c r="AY35" s="1648"/>
      <c r="AZ35" s="1648"/>
      <c r="BA35" s="1648"/>
    </row>
    <row r="36" spans="1:53" ht="21.75" customHeight="1">
      <c r="A36" s="1562">
        <v>3</v>
      </c>
      <c r="B36" s="1563"/>
      <c r="C36" s="1501">
        <v>33</v>
      </c>
      <c r="D36" s="1502"/>
      <c r="E36" s="1502"/>
      <c r="F36" s="1503"/>
      <c r="G36" s="1507">
        <v>4</v>
      </c>
      <c r="H36" s="1508"/>
      <c r="I36" s="1509"/>
      <c r="J36" s="1507">
        <v>3</v>
      </c>
      <c r="K36" s="1508"/>
      <c r="L36" s="1508"/>
      <c r="M36" s="1509"/>
      <c r="N36" s="1507"/>
      <c r="O36" s="1508"/>
      <c r="P36" s="1509"/>
      <c r="Q36" s="1498"/>
      <c r="R36" s="1499"/>
      <c r="S36" s="1500"/>
      <c r="T36" s="1507">
        <v>12</v>
      </c>
      <c r="U36" s="1542"/>
      <c r="V36" s="1543"/>
      <c r="W36" s="1501">
        <f>C36+G36+J36+N36+Q36+T36</f>
        <v>52</v>
      </c>
      <c r="X36" s="1531"/>
      <c r="Y36" s="1532"/>
      <c r="Z36" s="1106"/>
      <c r="AA36" s="1587" t="s">
        <v>24</v>
      </c>
      <c r="AB36" s="1522"/>
      <c r="AC36" s="1522"/>
      <c r="AD36" s="1522"/>
      <c r="AE36" s="1522"/>
      <c r="AF36" s="1522"/>
      <c r="AG36" s="1523"/>
      <c r="AH36" s="1596">
        <v>8</v>
      </c>
      <c r="AI36" s="1612"/>
      <c r="AJ36" s="1613"/>
      <c r="AK36" s="1519">
        <v>3</v>
      </c>
      <c r="AL36" s="1588"/>
      <c r="AM36" s="1588"/>
      <c r="AN36" s="1107"/>
      <c r="AO36" s="1641"/>
      <c r="AP36" s="1642"/>
      <c r="AQ36" s="1642"/>
      <c r="AR36" s="1643"/>
      <c r="AS36" s="1647"/>
      <c r="AT36" s="1647"/>
      <c r="AU36" s="1647"/>
      <c r="AV36" s="1647"/>
      <c r="AW36" s="1647"/>
      <c r="AX36" s="1648"/>
      <c r="AY36" s="1648"/>
      <c r="AZ36" s="1648"/>
      <c r="BA36" s="1648"/>
    </row>
    <row r="37" spans="1:53" ht="25.5" customHeight="1">
      <c r="A37" s="1562">
        <v>4</v>
      </c>
      <c r="B37" s="1563"/>
      <c r="C37" s="1501">
        <v>28</v>
      </c>
      <c r="D37" s="1502"/>
      <c r="E37" s="1502"/>
      <c r="F37" s="1503"/>
      <c r="G37" s="1507">
        <v>4</v>
      </c>
      <c r="H37" s="1508"/>
      <c r="I37" s="1509"/>
      <c r="J37" s="1507">
        <v>3</v>
      </c>
      <c r="K37" s="1508"/>
      <c r="L37" s="1508"/>
      <c r="M37" s="1509"/>
      <c r="N37" s="1507">
        <v>4</v>
      </c>
      <c r="O37" s="1508"/>
      <c r="P37" s="1509"/>
      <c r="Q37" s="1510">
        <v>1</v>
      </c>
      <c r="R37" s="1499"/>
      <c r="S37" s="1500"/>
      <c r="T37" s="1544">
        <v>2</v>
      </c>
      <c r="U37" s="1542"/>
      <c r="V37" s="1543"/>
      <c r="W37" s="1501">
        <f>C37+G37+J37+N37+Q37+T37</f>
        <v>42</v>
      </c>
      <c r="X37" s="1531"/>
      <c r="Y37" s="1532"/>
      <c r="Z37" s="1106"/>
      <c r="AA37" s="1524"/>
      <c r="AB37" s="1525"/>
      <c r="AC37" s="1525"/>
      <c r="AD37" s="1525"/>
      <c r="AE37" s="1525"/>
      <c r="AF37" s="1525"/>
      <c r="AG37" s="1526"/>
      <c r="AH37" s="1614"/>
      <c r="AI37" s="1615"/>
      <c r="AJ37" s="1616"/>
      <c r="AK37" s="1588"/>
      <c r="AL37" s="1588"/>
      <c r="AM37" s="1588"/>
      <c r="AN37" s="1108"/>
      <c r="AO37" s="1641"/>
      <c r="AP37" s="1642"/>
      <c r="AQ37" s="1642"/>
      <c r="AR37" s="1643"/>
      <c r="AS37" s="1647"/>
      <c r="AT37" s="1647"/>
      <c r="AU37" s="1647"/>
      <c r="AV37" s="1647"/>
      <c r="AW37" s="1647"/>
      <c r="AX37" s="1648"/>
      <c r="AY37" s="1648"/>
      <c r="AZ37" s="1648"/>
      <c r="BA37" s="1648"/>
    </row>
    <row r="38" spans="1:53" ht="34.5" customHeight="1">
      <c r="A38" s="1555" t="s">
        <v>21</v>
      </c>
      <c r="B38" s="1556"/>
      <c r="C38" s="1557">
        <f>SUM(C34:F37)</f>
        <v>127</v>
      </c>
      <c r="D38" s="1558"/>
      <c r="E38" s="1558"/>
      <c r="F38" s="1559"/>
      <c r="G38" s="1514">
        <f>SUM(G34:I37)</f>
        <v>18</v>
      </c>
      <c r="H38" s="1586"/>
      <c r="I38" s="1556"/>
      <c r="J38" s="1511">
        <f>SUM(J34:M37)</f>
        <v>11</v>
      </c>
      <c r="K38" s="1512"/>
      <c r="L38" s="1512"/>
      <c r="M38" s="1513"/>
      <c r="N38" s="1511">
        <f>SUM(N34:P37)</f>
        <v>4</v>
      </c>
      <c r="O38" s="1512"/>
      <c r="P38" s="1513"/>
      <c r="Q38" s="1504">
        <f>SUM(Q34:S37)</f>
        <v>1</v>
      </c>
      <c r="R38" s="1505"/>
      <c r="S38" s="1506"/>
      <c r="T38" s="1514">
        <f>SUM(T34:V37)</f>
        <v>37</v>
      </c>
      <c r="U38" s="1515"/>
      <c r="V38" s="1516"/>
      <c r="W38" s="1514">
        <f>SUM(W34:Y37)</f>
        <v>198</v>
      </c>
      <c r="X38" s="1515"/>
      <c r="Y38" s="1516"/>
      <c r="Z38" s="1106"/>
      <c r="AA38" s="1627"/>
      <c r="AB38" s="1529"/>
      <c r="AC38" s="1529"/>
      <c r="AD38" s="1529"/>
      <c r="AE38" s="1529"/>
      <c r="AF38" s="1529"/>
      <c r="AG38" s="1530"/>
      <c r="AH38" s="1607"/>
      <c r="AI38" s="1608"/>
      <c r="AJ38" s="1609"/>
      <c r="AK38" s="1607"/>
      <c r="AL38" s="1610"/>
      <c r="AM38" s="1611"/>
      <c r="AN38" s="1109"/>
      <c r="AO38" s="1644"/>
      <c r="AP38" s="1645"/>
      <c r="AQ38" s="1645"/>
      <c r="AR38" s="1646"/>
      <c r="AS38" s="1647"/>
      <c r="AT38" s="1647"/>
      <c r="AU38" s="1647"/>
      <c r="AV38" s="1647"/>
      <c r="AW38" s="1647"/>
      <c r="AX38" s="1648"/>
      <c r="AY38" s="1648"/>
      <c r="AZ38" s="1648"/>
      <c r="BA38" s="1648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67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376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459</v>
      </c>
    </row>
    <row r="12" spans="1:44" s="979" customFormat="1" ht="20.25" customHeight="1" thickBot="1">
      <c r="A12" s="606" t="s">
        <v>451</v>
      </c>
      <c r="B12" s="1006" t="s">
        <v>41</v>
      </c>
      <c r="C12" s="1007"/>
      <c r="D12" s="973" t="s">
        <v>422</v>
      </c>
      <c r="E12" s="334"/>
      <c r="F12" s="1008"/>
      <c r="G12" s="1251"/>
      <c r="H12" s="1937" t="s">
        <v>456</v>
      </c>
      <c r="I12" s="1938"/>
      <c r="J12" s="1938"/>
      <c r="K12" s="1938"/>
      <c r="L12" s="1938"/>
      <c r="M12" s="1939"/>
      <c r="N12" s="985"/>
      <c r="O12" s="619"/>
      <c r="P12" s="619"/>
      <c r="Q12" s="619"/>
      <c r="R12" s="909" t="s">
        <v>455</v>
      </c>
      <c r="S12" s="909" t="s">
        <v>455</v>
      </c>
      <c r="T12" s="909"/>
      <c r="U12" s="909"/>
      <c r="V12" s="1047"/>
      <c r="AR12" s="1142" t="s">
        <v>482</v>
      </c>
    </row>
    <row r="13" spans="1:44" s="20" customFormat="1" ht="19.5" customHeight="1" thickBot="1">
      <c r="A13" s="1656" t="s">
        <v>384</v>
      </c>
      <c r="B13" s="1757"/>
      <c r="C13" s="1757"/>
      <c r="D13" s="1757"/>
      <c r="E13" s="1757"/>
      <c r="F13" s="1757"/>
      <c r="G13" s="1757"/>
      <c r="H13" s="1836"/>
      <c r="I13" s="1836"/>
      <c r="J13" s="1836"/>
      <c r="K13" s="1836"/>
      <c r="L13" s="1836"/>
      <c r="M13" s="1836"/>
      <c r="N13" s="1836"/>
      <c r="O13" s="1836"/>
      <c r="P13" s="1836"/>
      <c r="Q13" s="1836"/>
      <c r="R13" s="1836"/>
      <c r="S13" s="1836"/>
      <c r="T13" s="1836"/>
      <c r="U13" s="1836"/>
      <c r="V13" s="1924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476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174</v>
      </c>
      <c r="B15" s="848" t="s">
        <v>475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60" t="s">
        <v>377</v>
      </c>
      <c r="B16" s="1761"/>
      <c r="C16" s="1761"/>
      <c r="D16" s="1761"/>
      <c r="E16" s="1761"/>
      <c r="F16" s="1761"/>
      <c r="G16" s="1761"/>
      <c r="H16" s="1761"/>
      <c r="I16" s="1761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3"/>
      <c r="W16" s="877"/>
      <c r="X16" s="292"/>
      <c r="Y16" s="292"/>
      <c r="Z16" s="292"/>
      <c r="AR16" s="1141"/>
    </row>
    <row r="17" spans="1:44" s="27" customFormat="1" ht="19.5" customHeight="1" thickBot="1">
      <c r="A17" s="1760" t="s">
        <v>383</v>
      </c>
      <c r="B17" s="1761"/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3"/>
      <c r="W17" s="877"/>
      <c r="X17" s="292"/>
      <c r="Y17" s="292"/>
      <c r="Z17" s="292"/>
      <c r="AR17" s="1141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41" t="s">
        <v>458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41" t="s">
        <v>458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41" t="s">
        <v>458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41" t="s">
        <v>458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458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458</v>
      </c>
    </row>
    <row r="24" spans="1:44" s="27" customFormat="1" ht="19.5" customHeight="1">
      <c r="A24" s="141" t="s">
        <v>334</v>
      </c>
      <c r="B24" s="1259" t="s">
        <v>418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458</v>
      </c>
    </row>
    <row r="25" spans="1:44" s="27" customFormat="1" ht="22.5" customHeight="1" thickBot="1">
      <c r="A25" s="315" t="s">
        <v>335</v>
      </c>
      <c r="B25" s="1259" t="s">
        <v>419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458</v>
      </c>
    </row>
    <row r="26" spans="1:44" s="903" customFormat="1" ht="19.5" customHeight="1" thickBot="1">
      <c r="A26" s="1925" t="s">
        <v>385</v>
      </c>
      <c r="B26" s="1926"/>
      <c r="C26" s="1926"/>
      <c r="D26" s="1926"/>
      <c r="E26" s="1926"/>
      <c r="F26" s="1926"/>
      <c r="G26" s="1926"/>
      <c r="H26" s="1926"/>
      <c r="I26" s="1926"/>
      <c r="J26" s="1926"/>
      <c r="K26" s="1926"/>
      <c r="L26" s="1926"/>
      <c r="M26" s="1926"/>
      <c r="N26" s="1926"/>
      <c r="O26" s="1926"/>
      <c r="P26" s="1926"/>
      <c r="Q26" s="1926"/>
      <c r="R26" s="1926"/>
      <c r="S26" s="1926"/>
      <c r="T26" s="1926"/>
      <c r="U26" s="1926"/>
      <c r="V26" s="1927"/>
      <c r="AR26" s="231"/>
    </row>
    <row r="27" spans="1:44" s="27" customFormat="1" ht="42" customHeight="1">
      <c r="A27" s="897" t="s">
        <v>394</v>
      </c>
      <c r="B27" s="941" t="s">
        <v>473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458</v>
      </c>
    </row>
    <row r="28" spans="1:44" s="27" customFormat="1" ht="39.75" customHeight="1" thickBot="1">
      <c r="A28" s="1162" t="s">
        <v>395</v>
      </c>
      <c r="B28" s="1238" t="s">
        <v>474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458</v>
      </c>
    </row>
    <row r="29" spans="1:44" s="27" customFormat="1" ht="19.5" customHeight="1" thickBot="1">
      <c r="A29" s="1741" t="s">
        <v>202</v>
      </c>
      <c r="B29" s="1742"/>
      <c r="C29" s="1742"/>
      <c r="D29" s="1742"/>
      <c r="E29" s="1742"/>
      <c r="F29" s="1742"/>
      <c r="G29" s="1742"/>
      <c r="H29" s="1742"/>
      <c r="I29" s="1742"/>
      <c r="J29" s="1742"/>
      <c r="K29" s="1742"/>
      <c r="L29" s="1742"/>
      <c r="M29" s="1742"/>
      <c r="N29" s="1742"/>
      <c r="O29" s="1742"/>
      <c r="P29" s="1742"/>
      <c r="Q29" s="1742"/>
      <c r="R29" s="1742"/>
      <c r="S29" s="1742"/>
      <c r="T29" s="1742"/>
      <c r="U29" s="1742"/>
      <c r="V29" s="1743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352</v>
      </c>
      <c r="AR30" s="1141" t="s">
        <v>458</v>
      </c>
    </row>
    <row r="31" spans="1:44" s="27" customFormat="1" ht="30" customHeight="1" thickBot="1">
      <c r="A31" s="1755" t="s">
        <v>119</v>
      </c>
      <c r="B31" s="1936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19" t="s">
        <v>457</v>
      </c>
      <c r="B32" s="1928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6" t="s">
        <v>381</v>
      </c>
      <c r="B33" s="1929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1700" t="s">
        <v>373</v>
      </c>
      <c r="B36" s="1701"/>
      <c r="C36" s="1701"/>
      <c r="D36" s="1701"/>
      <c r="E36" s="1701"/>
      <c r="F36" s="1701"/>
      <c r="G36" s="1701"/>
      <c r="H36" s="1701"/>
      <c r="I36" s="1701"/>
      <c r="J36" s="1701"/>
      <c r="K36" s="1701"/>
      <c r="L36" s="1701"/>
      <c r="M36" s="1701"/>
      <c r="N36" s="1701"/>
      <c r="O36" s="1701"/>
      <c r="P36" s="1701"/>
      <c r="Q36" s="1701"/>
      <c r="R36" s="1701"/>
      <c r="S36" s="1701"/>
      <c r="T36" s="1701"/>
      <c r="U36" s="1701"/>
      <c r="V36" s="1702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1700" t="s">
        <v>382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451</v>
      </c>
      <c r="B38" s="1006" t="s">
        <v>41</v>
      </c>
      <c r="C38" s="1007"/>
      <c r="D38" s="973" t="s">
        <v>422</v>
      </c>
      <c r="E38" s="334"/>
      <c r="F38" s="1008"/>
      <c r="G38" s="1251"/>
      <c r="H38" s="1937" t="s">
        <v>456</v>
      </c>
      <c r="I38" s="1938"/>
      <c r="J38" s="1938"/>
      <c r="K38" s="1938"/>
      <c r="L38" s="1938"/>
      <c r="M38" s="1939"/>
      <c r="N38" s="985"/>
      <c r="O38" s="619"/>
      <c r="P38" s="619"/>
      <c r="Q38" s="619"/>
      <c r="R38" s="909" t="s">
        <v>455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656" t="s">
        <v>384</v>
      </c>
      <c r="B39" s="1757"/>
      <c r="C39" s="1757"/>
      <c r="D39" s="1757"/>
      <c r="E39" s="1757"/>
      <c r="F39" s="1757"/>
      <c r="G39" s="1757"/>
      <c r="H39" s="1836"/>
      <c r="I39" s="1836"/>
      <c r="J39" s="1836"/>
      <c r="K39" s="1836"/>
      <c r="L39" s="1836"/>
      <c r="M39" s="1836"/>
      <c r="N39" s="1836"/>
      <c r="O39" s="1836"/>
      <c r="P39" s="1836"/>
      <c r="Q39" s="1836"/>
      <c r="R39" s="1836"/>
      <c r="S39" s="1836"/>
      <c r="T39" s="1836"/>
      <c r="U39" s="1836"/>
      <c r="V39" s="1924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173</v>
      </c>
      <c r="B40" s="848" t="s">
        <v>476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60" t="s">
        <v>377</v>
      </c>
      <c r="B41" s="1761"/>
      <c r="C41" s="1761"/>
      <c r="D41" s="1761"/>
      <c r="E41" s="1761"/>
      <c r="F41" s="1761"/>
      <c r="G41" s="1761"/>
      <c r="H41" s="1761"/>
      <c r="I41" s="1761"/>
      <c r="J41" s="1761"/>
      <c r="K41" s="1761"/>
      <c r="L41" s="1761"/>
      <c r="M41" s="1761"/>
      <c r="N41" s="1761"/>
      <c r="O41" s="1761"/>
      <c r="P41" s="1761"/>
      <c r="Q41" s="1761"/>
      <c r="R41" s="1761"/>
      <c r="S41" s="1761"/>
      <c r="T41" s="1761"/>
      <c r="U41" s="1761"/>
      <c r="V41" s="1763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760" t="s">
        <v>383</v>
      </c>
      <c r="B42" s="1761"/>
      <c r="C42" s="1761"/>
      <c r="D42" s="1761"/>
      <c r="E42" s="1761"/>
      <c r="F42" s="1761"/>
      <c r="G42" s="1761"/>
      <c r="H42" s="1761"/>
      <c r="I42" s="1761"/>
      <c r="J42" s="1761"/>
      <c r="K42" s="1761"/>
      <c r="L42" s="1761"/>
      <c r="M42" s="1761"/>
      <c r="N42" s="1761"/>
      <c r="O42" s="1761"/>
      <c r="P42" s="1761"/>
      <c r="Q42" s="1761"/>
      <c r="R42" s="1761"/>
      <c r="S42" s="1761"/>
      <c r="T42" s="1761"/>
      <c r="U42" s="1761"/>
      <c r="V42" s="1763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41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25" t="s">
        <v>385</v>
      </c>
      <c r="B48" s="1926"/>
      <c r="C48" s="1926"/>
      <c r="D48" s="1926"/>
      <c r="E48" s="1926"/>
      <c r="F48" s="1926"/>
      <c r="G48" s="1926"/>
      <c r="H48" s="1926"/>
      <c r="I48" s="1926"/>
      <c r="J48" s="1926"/>
      <c r="K48" s="1926"/>
      <c r="L48" s="1926"/>
      <c r="M48" s="1926"/>
      <c r="N48" s="1926"/>
      <c r="O48" s="1926"/>
      <c r="P48" s="1926"/>
      <c r="Q48" s="1926"/>
      <c r="R48" s="1926"/>
      <c r="S48" s="1926"/>
      <c r="T48" s="1926"/>
      <c r="U48" s="1926"/>
      <c r="V48" s="192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394</v>
      </c>
      <c r="B49" s="941" t="s">
        <v>473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741" t="s">
        <v>202</v>
      </c>
      <c r="B50" s="1742"/>
      <c r="C50" s="1742"/>
      <c r="D50" s="1742"/>
      <c r="E50" s="1742"/>
      <c r="F50" s="1742"/>
      <c r="G50" s="1742"/>
      <c r="H50" s="1742"/>
      <c r="I50" s="1742"/>
      <c r="J50" s="1742"/>
      <c r="K50" s="1742"/>
      <c r="L50" s="1742"/>
      <c r="M50" s="1742"/>
      <c r="N50" s="1742"/>
      <c r="O50" s="1742"/>
      <c r="P50" s="1742"/>
      <c r="Q50" s="1742"/>
      <c r="R50" s="1742"/>
      <c r="S50" s="1742"/>
      <c r="T50" s="1742"/>
      <c r="U50" s="1742"/>
      <c r="V50" s="1743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55" t="s">
        <v>119</v>
      </c>
      <c r="B51" s="1936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19" t="s">
        <v>457</v>
      </c>
      <c r="B52" s="1928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06" t="s">
        <v>381</v>
      </c>
      <c r="B53" s="1929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00" t="s">
        <v>373</v>
      </c>
      <c r="B56" s="1701"/>
      <c r="C56" s="1701"/>
      <c r="D56" s="1701"/>
      <c r="E56" s="1701"/>
      <c r="F56" s="1701"/>
      <c r="G56" s="1701"/>
      <c r="H56" s="1701"/>
      <c r="I56" s="1701"/>
      <c r="J56" s="1701"/>
      <c r="K56" s="1701"/>
      <c r="L56" s="1701"/>
      <c r="M56" s="1701"/>
      <c r="N56" s="1701"/>
      <c r="O56" s="1701"/>
      <c r="P56" s="1701"/>
      <c r="Q56" s="1701"/>
      <c r="R56" s="1701"/>
      <c r="S56" s="1701"/>
      <c r="T56" s="1701"/>
      <c r="U56" s="1701"/>
      <c r="V56" s="1702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1700" t="s">
        <v>382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376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451</v>
      </c>
      <c r="B59" s="1006" t="s">
        <v>41</v>
      </c>
      <c r="C59" s="1007"/>
      <c r="D59" s="973" t="s">
        <v>422</v>
      </c>
      <c r="E59" s="334"/>
      <c r="F59" s="1008"/>
      <c r="G59" s="1251"/>
      <c r="H59" s="1937" t="s">
        <v>456</v>
      </c>
      <c r="I59" s="1938"/>
      <c r="J59" s="1938"/>
      <c r="K59" s="1938"/>
      <c r="L59" s="1938"/>
      <c r="M59" s="1939"/>
      <c r="N59" s="985"/>
      <c r="O59" s="619"/>
      <c r="P59" s="619"/>
      <c r="Q59" s="619"/>
      <c r="R59" s="909"/>
      <c r="S59" s="909" t="s">
        <v>455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656" t="s">
        <v>384</v>
      </c>
      <c r="B60" s="1757"/>
      <c r="C60" s="1757"/>
      <c r="D60" s="1757"/>
      <c r="E60" s="1757"/>
      <c r="F60" s="1757"/>
      <c r="G60" s="1757"/>
      <c r="H60" s="1836"/>
      <c r="I60" s="1836"/>
      <c r="J60" s="1836"/>
      <c r="K60" s="1836"/>
      <c r="L60" s="1836"/>
      <c r="M60" s="1836"/>
      <c r="N60" s="1836"/>
      <c r="O60" s="1836"/>
      <c r="P60" s="1836"/>
      <c r="Q60" s="1836"/>
      <c r="R60" s="1836"/>
      <c r="S60" s="1836"/>
      <c r="T60" s="1836"/>
      <c r="U60" s="1836"/>
      <c r="V60" s="1924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174</v>
      </c>
      <c r="B61" s="848" t="s">
        <v>475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60" t="s">
        <v>377</v>
      </c>
      <c r="B62" s="1761"/>
      <c r="C62" s="1761"/>
      <c r="D62" s="1761"/>
      <c r="E62" s="1761"/>
      <c r="F62" s="1761"/>
      <c r="G62" s="1761"/>
      <c r="H62" s="1761"/>
      <c r="I62" s="1761"/>
      <c r="J62" s="1761"/>
      <c r="K62" s="1761"/>
      <c r="L62" s="1761"/>
      <c r="M62" s="1761"/>
      <c r="N62" s="1761"/>
      <c r="O62" s="1761"/>
      <c r="P62" s="1761"/>
      <c r="Q62" s="1761"/>
      <c r="R62" s="1761"/>
      <c r="S62" s="1761"/>
      <c r="T62" s="1761"/>
      <c r="U62" s="1761"/>
      <c r="V62" s="1763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760" t="s">
        <v>383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334</v>
      </c>
      <c r="B65" s="1259" t="s">
        <v>418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335</v>
      </c>
      <c r="B66" s="1259" t="s">
        <v>419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25" t="s">
        <v>385</v>
      </c>
      <c r="B67" s="1926"/>
      <c r="C67" s="1926"/>
      <c r="D67" s="1926"/>
      <c r="E67" s="1926"/>
      <c r="F67" s="1926"/>
      <c r="G67" s="1926"/>
      <c r="H67" s="1926"/>
      <c r="I67" s="1926"/>
      <c r="J67" s="1926"/>
      <c r="K67" s="1926"/>
      <c r="L67" s="1926"/>
      <c r="M67" s="1926"/>
      <c r="N67" s="1926"/>
      <c r="O67" s="1926"/>
      <c r="P67" s="1926"/>
      <c r="Q67" s="1926"/>
      <c r="R67" s="1926"/>
      <c r="S67" s="1926"/>
      <c r="T67" s="1926"/>
      <c r="U67" s="1926"/>
      <c r="V67" s="192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395</v>
      </c>
      <c r="B68" s="1238" t="s">
        <v>474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741" t="s">
        <v>202</v>
      </c>
      <c r="B69" s="1742"/>
      <c r="C69" s="1742"/>
      <c r="D69" s="1742"/>
      <c r="E69" s="1742"/>
      <c r="F69" s="1742"/>
      <c r="G69" s="1742"/>
      <c r="H69" s="1742"/>
      <c r="I69" s="1742"/>
      <c r="J69" s="1742"/>
      <c r="K69" s="1742"/>
      <c r="L69" s="1742"/>
      <c r="M69" s="1742"/>
      <c r="N69" s="1742"/>
      <c r="O69" s="1742"/>
      <c r="P69" s="1742"/>
      <c r="Q69" s="1742"/>
      <c r="R69" s="1742"/>
      <c r="S69" s="1742"/>
      <c r="T69" s="1742"/>
      <c r="U69" s="1742"/>
      <c r="V69" s="1743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55" t="s">
        <v>119</v>
      </c>
      <c r="B71" s="1936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19" t="s">
        <v>457</v>
      </c>
      <c r="B72" s="1928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06" t="s">
        <v>381</v>
      </c>
      <c r="B73" s="1929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67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451</v>
      </c>
      <c r="B11" s="1158" t="s">
        <v>41</v>
      </c>
      <c r="C11" s="1159"/>
      <c r="D11" s="1160" t="s">
        <v>422</v>
      </c>
      <c r="E11" s="316"/>
      <c r="F11" s="1161"/>
      <c r="G11" s="1169"/>
      <c r="H11" s="1921" t="s">
        <v>456</v>
      </c>
      <c r="I11" s="1922"/>
      <c r="J11" s="1922"/>
      <c r="K11" s="1922"/>
      <c r="L11" s="1922"/>
      <c r="M11" s="1923"/>
      <c r="N11" s="985"/>
      <c r="O11" s="619"/>
      <c r="P11" s="619"/>
      <c r="Q11" s="619"/>
      <c r="R11" s="909"/>
      <c r="S11" s="909"/>
      <c r="T11" s="909" t="s">
        <v>455</v>
      </c>
      <c r="U11" s="909" t="s">
        <v>455</v>
      </c>
      <c r="V11" s="1047"/>
      <c r="AR11" s="1142" t="s">
        <v>482</v>
      </c>
    </row>
    <row r="12" spans="1:44" s="20" customFormat="1" ht="19.5" customHeight="1" thickBot="1">
      <c r="A12" s="1656" t="s">
        <v>384</v>
      </c>
      <c r="B12" s="1757"/>
      <c r="C12" s="1757"/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P12" s="1757"/>
      <c r="Q12" s="1757"/>
      <c r="R12" s="1757"/>
      <c r="S12" s="1757"/>
      <c r="T12" s="1757"/>
      <c r="U12" s="1757"/>
      <c r="V12" s="1657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477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465</v>
      </c>
    </row>
    <row r="14" spans="1:44" s="903" customFormat="1" ht="19.5" customHeight="1">
      <c r="A14" s="944" t="s">
        <v>289</v>
      </c>
      <c r="B14" s="848" t="s">
        <v>478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293</v>
      </c>
      <c r="B15" s="848" t="s">
        <v>479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483</v>
      </c>
    </row>
    <row r="16" spans="1:44" s="27" customFormat="1" ht="19.5" customHeight="1" thickBot="1">
      <c r="A16" s="1760" t="s">
        <v>377</v>
      </c>
      <c r="B16" s="1761"/>
      <c r="C16" s="1761"/>
      <c r="D16" s="1761"/>
      <c r="E16" s="1761"/>
      <c r="F16" s="1761"/>
      <c r="G16" s="1761"/>
      <c r="H16" s="1761"/>
      <c r="I16" s="1761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3"/>
      <c r="W16" s="877"/>
      <c r="X16" s="292"/>
      <c r="Y16" s="292"/>
      <c r="Z16" s="292"/>
      <c r="AR16" s="1141"/>
    </row>
    <row r="17" spans="1:44" s="27" customFormat="1" ht="19.5" customHeight="1" thickBot="1">
      <c r="A17" s="1760" t="s">
        <v>383</v>
      </c>
      <c r="B17" s="1761"/>
      <c r="C17" s="1761"/>
      <c r="D17" s="1761"/>
      <c r="E17" s="1761"/>
      <c r="F17" s="1761"/>
      <c r="G17" s="1761"/>
      <c r="H17" s="1761"/>
      <c r="I17" s="1761"/>
      <c r="J17" s="1761"/>
      <c r="K17" s="1761"/>
      <c r="L17" s="1761"/>
      <c r="M17" s="1761"/>
      <c r="N17" s="1761"/>
      <c r="O17" s="1761"/>
      <c r="P17" s="1761"/>
      <c r="Q17" s="1761"/>
      <c r="R17" s="1761"/>
      <c r="S17" s="1761"/>
      <c r="T17" s="1761"/>
      <c r="U17" s="1761"/>
      <c r="V17" s="1763"/>
      <c r="W17" s="877"/>
      <c r="X17" s="292"/>
      <c r="Y17" s="292"/>
      <c r="Z17" s="292"/>
      <c r="AR17" s="1141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41" t="s">
        <v>458</v>
      </c>
    </row>
    <row r="19" spans="1:44" s="27" customFormat="1" ht="19.5" customHeight="1">
      <c r="A19" s="141" t="s">
        <v>338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458</v>
      </c>
    </row>
    <row r="20" spans="1:44" s="27" customFormat="1" ht="19.5" customHeight="1">
      <c r="A20" s="141" t="s">
        <v>390</v>
      </c>
      <c r="B20" s="971" t="s">
        <v>420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698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699"/>
      <c r="AN20" s="1767"/>
      <c r="AR20" s="1141" t="s">
        <v>458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458</v>
      </c>
    </row>
    <row r="22" spans="1:44" s="27" customFormat="1" ht="21" customHeight="1">
      <c r="A22" s="141" t="s">
        <v>392</v>
      </c>
      <c r="B22" s="933" t="s">
        <v>421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458</v>
      </c>
    </row>
    <row r="23" spans="1:44" s="27" customFormat="1" ht="18.75" customHeight="1" thickBot="1">
      <c r="A23" s="315" t="s">
        <v>426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458</v>
      </c>
    </row>
    <row r="24" spans="1:44" s="903" customFormat="1" ht="19.5" customHeight="1" thickBot="1">
      <c r="A24" s="1925" t="s">
        <v>385</v>
      </c>
      <c r="B24" s="1926"/>
      <c r="C24" s="1926"/>
      <c r="D24" s="1926"/>
      <c r="E24" s="1926"/>
      <c r="F24" s="1926"/>
      <c r="G24" s="1926"/>
      <c r="H24" s="1926"/>
      <c r="I24" s="1926"/>
      <c r="J24" s="1926"/>
      <c r="K24" s="1926"/>
      <c r="L24" s="1926"/>
      <c r="M24" s="1926"/>
      <c r="N24" s="1926"/>
      <c r="O24" s="1926"/>
      <c r="P24" s="1926"/>
      <c r="Q24" s="1926"/>
      <c r="R24" s="1926"/>
      <c r="S24" s="1926"/>
      <c r="T24" s="1926"/>
      <c r="U24" s="1926"/>
      <c r="V24" s="1927"/>
      <c r="AR24" s="231"/>
    </row>
    <row r="25" spans="1:44" s="27" customFormat="1" ht="36.75" customHeight="1">
      <c r="A25" s="897" t="s">
        <v>396</v>
      </c>
      <c r="B25" s="1182" t="s">
        <v>480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458</v>
      </c>
    </row>
    <row r="26" spans="1:44" s="27" customFormat="1" ht="40.5" customHeight="1" thickBot="1">
      <c r="A26" s="1162" t="s">
        <v>397</v>
      </c>
      <c r="B26" s="1183" t="s">
        <v>481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458</v>
      </c>
    </row>
    <row r="27" spans="1:44" s="27" customFormat="1" ht="19.5" customHeight="1" thickBot="1">
      <c r="A27" s="1741" t="s">
        <v>202</v>
      </c>
      <c r="B27" s="1742"/>
      <c r="C27" s="1742"/>
      <c r="D27" s="1742"/>
      <c r="E27" s="1742"/>
      <c r="F27" s="1742"/>
      <c r="G27" s="1742"/>
      <c r="H27" s="1742"/>
      <c r="I27" s="1742"/>
      <c r="J27" s="1742"/>
      <c r="K27" s="1742"/>
      <c r="L27" s="1742"/>
      <c r="M27" s="1742"/>
      <c r="N27" s="1742"/>
      <c r="O27" s="1742"/>
      <c r="P27" s="1742"/>
      <c r="Q27" s="1742"/>
      <c r="R27" s="1742"/>
      <c r="S27" s="1742"/>
      <c r="T27" s="1742"/>
      <c r="U27" s="1742"/>
      <c r="V27" s="1743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352</v>
      </c>
      <c r="AR28" s="1141" t="s">
        <v>458</v>
      </c>
    </row>
    <row r="29" spans="1:44" s="27" customFormat="1" ht="19.5" customHeight="1" thickBot="1">
      <c r="A29" s="1078" t="s">
        <v>441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352</v>
      </c>
      <c r="AR29" s="1141" t="s">
        <v>458</v>
      </c>
    </row>
    <row r="30" spans="1:44" s="27" customFormat="1" ht="19.5" customHeight="1" thickBot="1">
      <c r="A30" s="1835" t="s">
        <v>201</v>
      </c>
      <c r="B30" s="1836"/>
      <c r="C30" s="1836"/>
      <c r="D30" s="1836"/>
      <c r="E30" s="1836"/>
      <c r="F30" s="1836"/>
      <c r="G30" s="1836"/>
      <c r="H30" s="1836"/>
      <c r="I30" s="1836"/>
      <c r="J30" s="1836"/>
      <c r="K30" s="1836"/>
      <c r="L30" s="1836"/>
      <c r="M30" s="1836"/>
      <c r="N30" s="1757"/>
      <c r="O30" s="1757"/>
      <c r="P30" s="1757"/>
      <c r="Q30" s="1757"/>
      <c r="R30" s="1757"/>
      <c r="S30" s="1757"/>
      <c r="T30" s="1757"/>
      <c r="U30" s="1757"/>
      <c r="V30" s="1657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768" t="s">
        <v>141</v>
      </c>
      <c r="I31" s="1769"/>
      <c r="J31" s="1769"/>
      <c r="K31" s="1769"/>
      <c r="L31" s="1769"/>
      <c r="M31" s="1770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352</v>
      </c>
      <c r="AR31" s="1142"/>
    </row>
    <row r="32" spans="1:44" s="27" customFormat="1" ht="30" customHeight="1" thickBot="1">
      <c r="A32" s="1940" t="s">
        <v>119</v>
      </c>
      <c r="B32" s="1941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19" t="s">
        <v>457</v>
      </c>
      <c r="B33" s="1920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6" t="s">
        <v>381</v>
      </c>
      <c r="B34" s="1754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700" t="s">
        <v>373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0" t="s">
        <v>382</v>
      </c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1"/>
      <c r="N38" s="1701"/>
      <c r="O38" s="1701"/>
      <c r="P38" s="1701"/>
      <c r="Q38" s="1701"/>
      <c r="R38" s="1701"/>
      <c r="S38" s="1701"/>
      <c r="T38" s="1701"/>
      <c r="U38" s="1701"/>
      <c r="V38" s="170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451</v>
      </c>
      <c r="B39" s="1158" t="s">
        <v>41</v>
      </c>
      <c r="C39" s="1159"/>
      <c r="D39" s="1160" t="s">
        <v>422</v>
      </c>
      <c r="E39" s="316"/>
      <c r="F39" s="1161"/>
      <c r="G39" s="1169"/>
      <c r="H39" s="1921" t="s">
        <v>456</v>
      </c>
      <c r="I39" s="1922"/>
      <c r="J39" s="1922"/>
      <c r="K39" s="1922"/>
      <c r="L39" s="1922"/>
      <c r="M39" s="1923"/>
      <c r="N39" s="985"/>
      <c r="O39" s="619"/>
      <c r="P39" s="619"/>
      <c r="Q39" s="619"/>
      <c r="R39" s="909"/>
      <c r="S39" s="909"/>
      <c r="T39" s="909" t="s">
        <v>455</v>
      </c>
      <c r="U39" s="909"/>
      <c r="V39" s="1047"/>
      <c r="AR39" s="1142"/>
    </row>
    <row r="40" spans="1:44" s="20" customFormat="1" ht="19.5" customHeight="1" thickBot="1">
      <c r="A40" s="1656" t="s">
        <v>384</v>
      </c>
      <c r="B40" s="1757"/>
      <c r="C40" s="1757"/>
      <c r="D40" s="1757"/>
      <c r="E40" s="1757"/>
      <c r="F40" s="1757"/>
      <c r="G40" s="1757"/>
      <c r="H40" s="1757"/>
      <c r="I40" s="1757"/>
      <c r="J40" s="1757"/>
      <c r="K40" s="1757"/>
      <c r="L40" s="1757"/>
      <c r="M40" s="1757"/>
      <c r="N40" s="1757"/>
      <c r="O40" s="1757"/>
      <c r="P40" s="1757"/>
      <c r="Q40" s="1757"/>
      <c r="R40" s="1757"/>
      <c r="S40" s="1757"/>
      <c r="T40" s="1757"/>
      <c r="U40" s="1757"/>
      <c r="V40" s="1657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477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478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60" t="s">
        <v>377</v>
      </c>
      <c r="B43" s="1761"/>
      <c r="C43" s="1761"/>
      <c r="D43" s="1761"/>
      <c r="E43" s="1761"/>
      <c r="F43" s="1761"/>
      <c r="G43" s="1761"/>
      <c r="H43" s="1761"/>
      <c r="I43" s="1761"/>
      <c r="J43" s="1761"/>
      <c r="K43" s="1761"/>
      <c r="L43" s="1761"/>
      <c r="M43" s="1761"/>
      <c r="N43" s="1761"/>
      <c r="O43" s="1761"/>
      <c r="P43" s="1761"/>
      <c r="Q43" s="1761"/>
      <c r="R43" s="1761"/>
      <c r="S43" s="1761"/>
      <c r="T43" s="1761"/>
      <c r="U43" s="1761"/>
      <c r="V43" s="1763"/>
      <c r="W43" s="877"/>
      <c r="X43" s="292"/>
      <c r="Y43" s="292"/>
      <c r="Z43" s="292"/>
      <c r="AR43" s="1141"/>
    </row>
    <row r="44" spans="1:44" s="27" customFormat="1" ht="19.5" customHeight="1" thickBot="1">
      <c r="A44" s="1760" t="s">
        <v>383</v>
      </c>
      <c r="B44" s="1761"/>
      <c r="C44" s="1761"/>
      <c r="D44" s="1761"/>
      <c r="E44" s="1761"/>
      <c r="F44" s="1761"/>
      <c r="G44" s="1761"/>
      <c r="H44" s="1761"/>
      <c r="I44" s="1761"/>
      <c r="J44" s="1761"/>
      <c r="K44" s="1761"/>
      <c r="L44" s="1761"/>
      <c r="M44" s="1761"/>
      <c r="N44" s="1761"/>
      <c r="O44" s="1761"/>
      <c r="P44" s="1761"/>
      <c r="Q44" s="1761"/>
      <c r="R44" s="1761"/>
      <c r="S44" s="1761"/>
      <c r="T44" s="1761"/>
      <c r="U44" s="1761"/>
      <c r="V44" s="1763"/>
      <c r="W44" s="877"/>
      <c r="X44" s="292"/>
      <c r="Y44" s="292"/>
      <c r="Z44" s="292"/>
      <c r="AR44" s="1141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41"/>
    </row>
    <row r="46" spans="1:44" s="27" customFormat="1" ht="19.5" customHeight="1">
      <c r="A46" s="141" t="s">
        <v>338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390</v>
      </c>
      <c r="B47" s="971" t="s">
        <v>420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698"/>
      <c r="AD47" s="1699"/>
      <c r="AE47" s="1699"/>
      <c r="AF47" s="1699"/>
      <c r="AG47" s="1699"/>
      <c r="AH47" s="1699"/>
      <c r="AI47" s="1699"/>
      <c r="AJ47" s="1699"/>
      <c r="AK47" s="1699"/>
      <c r="AL47" s="1699"/>
      <c r="AM47" s="1699"/>
      <c r="AN47" s="1767"/>
      <c r="AR47" s="1141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25" t="s">
        <v>385</v>
      </c>
      <c r="B49" s="1926"/>
      <c r="C49" s="1926"/>
      <c r="D49" s="1926"/>
      <c r="E49" s="1926"/>
      <c r="F49" s="1926"/>
      <c r="G49" s="1926"/>
      <c r="H49" s="1926"/>
      <c r="I49" s="1926"/>
      <c r="J49" s="1926"/>
      <c r="K49" s="1926"/>
      <c r="L49" s="1926"/>
      <c r="M49" s="1926"/>
      <c r="N49" s="1926"/>
      <c r="O49" s="1926"/>
      <c r="P49" s="1926"/>
      <c r="Q49" s="1926"/>
      <c r="R49" s="1926"/>
      <c r="S49" s="1926"/>
      <c r="T49" s="1926"/>
      <c r="U49" s="1926"/>
      <c r="V49" s="1927"/>
      <c r="AR49" s="231"/>
    </row>
    <row r="50" spans="1:44" s="27" customFormat="1" ht="36.75" customHeight="1" thickBot="1">
      <c r="A50" s="897" t="s">
        <v>396</v>
      </c>
      <c r="B50" s="1182" t="s">
        <v>480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741" t="s">
        <v>202</v>
      </c>
      <c r="B51" s="1742"/>
      <c r="C51" s="1742"/>
      <c r="D51" s="1742"/>
      <c r="E51" s="1742"/>
      <c r="F51" s="1742"/>
      <c r="G51" s="1742"/>
      <c r="H51" s="1742"/>
      <c r="I51" s="1742"/>
      <c r="J51" s="1742"/>
      <c r="K51" s="1742"/>
      <c r="L51" s="1742"/>
      <c r="M51" s="1742"/>
      <c r="N51" s="1742"/>
      <c r="O51" s="1742"/>
      <c r="P51" s="1742"/>
      <c r="Q51" s="1742"/>
      <c r="R51" s="1742"/>
      <c r="S51" s="1742"/>
      <c r="T51" s="1742"/>
      <c r="U51" s="1742"/>
      <c r="V51" s="1743"/>
      <c r="AR51" s="1141"/>
    </row>
    <row r="52" spans="1:44" s="27" customFormat="1" ht="30" customHeight="1" thickBot="1">
      <c r="A52" s="1940" t="s">
        <v>119</v>
      </c>
      <c r="B52" s="1941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19" t="s">
        <v>457</v>
      </c>
      <c r="B53" s="1920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6" t="s">
        <v>381</v>
      </c>
      <c r="B54" s="1754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00" t="s">
        <v>373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0" t="s">
        <v>382</v>
      </c>
      <c r="B58" s="1701"/>
      <c r="C58" s="1701"/>
      <c r="D58" s="1701"/>
      <c r="E58" s="1701"/>
      <c r="F58" s="1701"/>
      <c r="G58" s="1701"/>
      <c r="H58" s="1701"/>
      <c r="I58" s="1701"/>
      <c r="J58" s="1701"/>
      <c r="K58" s="1701"/>
      <c r="L58" s="1701"/>
      <c r="M58" s="1701"/>
      <c r="N58" s="1701"/>
      <c r="O58" s="1701"/>
      <c r="P58" s="1701"/>
      <c r="Q58" s="1701"/>
      <c r="R58" s="1701"/>
      <c r="S58" s="1701"/>
      <c r="T58" s="1701"/>
      <c r="U58" s="1701"/>
      <c r="V58" s="170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451</v>
      </c>
      <c r="B59" s="1158" t="s">
        <v>41</v>
      </c>
      <c r="C59" s="1159"/>
      <c r="D59" s="1160" t="s">
        <v>422</v>
      </c>
      <c r="E59" s="316"/>
      <c r="F59" s="1161"/>
      <c r="G59" s="1169"/>
      <c r="H59" s="1921" t="s">
        <v>456</v>
      </c>
      <c r="I59" s="1922"/>
      <c r="J59" s="1922"/>
      <c r="K59" s="1922"/>
      <c r="L59" s="1922"/>
      <c r="M59" s="1923"/>
      <c r="N59" s="985"/>
      <c r="O59" s="619"/>
      <c r="P59" s="619"/>
      <c r="Q59" s="619"/>
      <c r="R59" s="909"/>
      <c r="S59" s="909"/>
      <c r="T59" s="909"/>
      <c r="U59" s="909" t="s">
        <v>455</v>
      </c>
      <c r="V59" s="1047"/>
      <c r="AR59" s="1142"/>
    </row>
    <row r="60" spans="1:44" s="20" customFormat="1" ht="19.5" customHeight="1" thickBot="1">
      <c r="A60" s="1656" t="s">
        <v>384</v>
      </c>
      <c r="B60" s="1757"/>
      <c r="C60" s="1757"/>
      <c r="D60" s="1757"/>
      <c r="E60" s="1757"/>
      <c r="F60" s="1757"/>
      <c r="G60" s="1757"/>
      <c r="H60" s="1757"/>
      <c r="I60" s="1757"/>
      <c r="J60" s="1757"/>
      <c r="K60" s="1757"/>
      <c r="L60" s="1757"/>
      <c r="M60" s="1757"/>
      <c r="N60" s="1757"/>
      <c r="O60" s="1757"/>
      <c r="P60" s="1757"/>
      <c r="Q60" s="1757"/>
      <c r="R60" s="1757"/>
      <c r="S60" s="1757"/>
      <c r="T60" s="1757"/>
      <c r="U60" s="1757"/>
      <c r="V60" s="1657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479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60" t="s">
        <v>377</v>
      </c>
      <c r="B62" s="1761"/>
      <c r="C62" s="1761"/>
      <c r="D62" s="1761"/>
      <c r="E62" s="1761"/>
      <c r="F62" s="1761"/>
      <c r="G62" s="1761"/>
      <c r="H62" s="1761"/>
      <c r="I62" s="1761"/>
      <c r="J62" s="1761"/>
      <c r="K62" s="1761"/>
      <c r="L62" s="1761"/>
      <c r="M62" s="1761"/>
      <c r="N62" s="1761"/>
      <c r="O62" s="1761"/>
      <c r="P62" s="1761"/>
      <c r="Q62" s="1761"/>
      <c r="R62" s="1761"/>
      <c r="S62" s="1761"/>
      <c r="T62" s="1761"/>
      <c r="U62" s="1761"/>
      <c r="V62" s="1763"/>
      <c r="W62" s="877"/>
      <c r="X62" s="292"/>
      <c r="Y62" s="292"/>
      <c r="Z62" s="292"/>
      <c r="AR62" s="1141"/>
    </row>
    <row r="63" spans="1:44" s="27" customFormat="1" ht="19.5" customHeight="1" thickBot="1">
      <c r="A63" s="1760" t="s">
        <v>383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R63" s="1141"/>
    </row>
    <row r="64" spans="1:44" s="27" customFormat="1" ht="21" customHeight="1">
      <c r="A64" s="141" t="s">
        <v>392</v>
      </c>
      <c r="B64" s="933" t="s">
        <v>421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426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25" t="s">
        <v>385</v>
      </c>
      <c r="B66" s="1926"/>
      <c r="C66" s="1926"/>
      <c r="D66" s="1926"/>
      <c r="E66" s="1926"/>
      <c r="F66" s="1926"/>
      <c r="G66" s="1926"/>
      <c r="H66" s="1926"/>
      <c r="I66" s="1926"/>
      <c r="J66" s="1926"/>
      <c r="K66" s="1926"/>
      <c r="L66" s="1926"/>
      <c r="M66" s="1926"/>
      <c r="N66" s="1926"/>
      <c r="O66" s="1926"/>
      <c r="P66" s="1926"/>
      <c r="Q66" s="1926"/>
      <c r="R66" s="1926"/>
      <c r="S66" s="1926"/>
      <c r="T66" s="1926"/>
      <c r="U66" s="1926"/>
      <c r="V66" s="1927"/>
      <c r="AR66" s="231"/>
    </row>
    <row r="67" spans="1:44" s="27" customFormat="1" ht="40.5" customHeight="1" thickBot="1">
      <c r="A67" s="1162" t="s">
        <v>397</v>
      </c>
      <c r="B67" s="1183" t="s">
        <v>481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741" t="s">
        <v>202</v>
      </c>
      <c r="B68" s="1742"/>
      <c r="C68" s="1742"/>
      <c r="D68" s="1742"/>
      <c r="E68" s="1742"/>
      <c r="F68" s="1742"/>
      <c r="G68" s="1742"/>
      <c r="H68" s="1742"/>
      <c r="I68" s="1742"/>
      <c r="J68" s="1742"/>
      <c r="K68" s="1742"/>
      <c r="L68" s="1742"/>
      <c r="M68" s="1742"/>
      <c r="N68" s="1742"/>
      <c r="O68" s="1742"/>
      <c r="P68" s="1742"/>
      <c r="Q68" s="1742"/>
      <c r="R68" s="1742"/>
      <c r="S68" s="1742"/>
      <c r="T68" s="1742"/>
      <c r="U68" s="1742"/>
      <c r="V68" s="1743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352</v>
      </c>
      <c r="AR69" s="1141"/>
    </row>
    <row r="70" spans="1:44" s="27" customFormat="1" ht="19.5" customHeight="1" thickBot="1">
      <c r="A70" s="1078" t="s">
        <v>441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352</v>
      </c>
      <c r="AR70" s="1141"/>
    </row>
    <row r="71" spans="1:44" s="27" customFormat="1" ht="19.5" customHeight="1" thickBot="1">
      <c r="A71" s="1835" t="s">
        <v>201</v>
      </c>
      <c r="B71" s="1836"/>
      <c r="C71" s="1836"/>
      <c r="D71" s="1836"/>
      <c r="E71" s="1836"/>
      <c r="F71" s="1836"/>
      <c r="G71" s="1836"/>
      <c r="H71" s="1836"/>
      <c r="I71" s="1836"/>
      <c r="J71" s="1836"/>
      <c r="K71" s="1836"/>
      <c r="L71" s="1836"/>
      <c r="M71" s="1836"/>
      <c r="N71" s="1757"/>
      <c r="O71" s="1757"/>
      <c r="P71" s="1757"/>
      <c r="Q71" s="1757"/>
      <c r="R71" s="1757"/>
      <c r="S71" s="1757"/>
      <c r="T71" s="1757"/>
      <c r="U71" s="1757"/>
      <c r="V71" s="1657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768" t="s">
        <v>141</v>
      </c>
      <c r="I72" s="1769"/>
      <c r="J72" s="1769"/>
      <c r="K72" s="1769"/>
      <c r="L72" s="1769"/>
      <c r="M72" s="1770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352</v>
      </c>
      <c r="AR72" s="1142"/>
    </row>
    <row r="73" spans="1:44" s="27" customFormat="1" ht="30" customHeight="1" thickBot="1">
      <c r="A73" s="1940" t="s">
        <v>119</v>
      </c>
      <c r="B73" s="1941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19" t="s">
        <v>457</v>
      </c>
      <c r="B74" s="1920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6" t="s">
        <v>381</v>
      </c>
      <c r="B75" s="1754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9"/>
  <sheetViews>
    <sheetView tabSelected="1"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S31" sqref="AS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2" customWidth="1"/>
    <col min="45" max="45" width="9.625" style="5" customWidth="1"/>
    <col min="46" max="16384" width="9.125" style="5" customWidth="1"/>
  </cols>
  <sheetData>
    <row r="1" spans="1:44" s="7" customFormat="1" ht="19.5" customHeight="1" thickBot="1">
      <c r="A1" s="1709" t="s">
        <v>641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67"/>
      <c r="AR8" s="231"/>
    </row>
    <row r="9" spans="1:44" s="7" customFormat="1" ht="19.5" customHeight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500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7" customFormat="1" ht="19.5" customHeight="1">
      <c r="A11" s="141" t="s">
        <v>156</v>
      </c>
      <c r="B11" s="940" t="s">
        <v>562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231"/>
    </row>
    <row r="12" spans="1:44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/>
    </row>
    <row r="13" spans="1:44" s="20" customFormat="1" ht="19.5" customHeight="1">
      <c r="A13" s="77" t="s">
        <v>158</v>
      </c>
      <c r="B13" s="848" t="s">
        <v>518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</row>
    <row r="14" spans="1:44" s="20" customFormat="1" ht="19.5" customHeight="1">
      <c r="A14" s="77" t="s">
        <v>159</v>
      </c>
      <c r="B14" s="856" t="s">
        <v>36</v>
      </c>
      <c r="C14" s="211"/>
      <c r="D14" s="30"/>
      <c r="E14" s="30"/>
      <c r="F14" s="1133"/>
      <c r="G14" s="1134">
        <f>SUM(G15:G16)</f>
        <v>6</v>
      </c>
      <c r="H14" s="1026">
        <f>SUM(H15:H16)</f>
        <v>180</v>
      </c>
      <c r="I14" s="1027">
        <f>SUM(I15:I16)</f>
        <v>66</v>
      </c>
      <c r="J14" s="1027"/>
      <c r="K14" s="1027"/>
      <c r="L14" s="1027">
        <f>SUM(L15:L16)</f>
        <v>66</v>
      </c>
      <c r="M14" s="1027">
        <f>SUM(M15:M16)</f>
        <v>114</v>
      </c>
      <c r="N14" s="934"/>
      <c r="O14" s="626"/>
      <c r="P14" s="626"/>
      <c r="Q14" s="626"/>
      <c r="R14" s="983"/>
      <c r="S14" s="626"/>
      <c r="T14" s="626"/>
      <c r="U14" s="626"/>
      <c r="V14" s="840"/>
      <c r="AB14" s="20" t="s">
        <v>359</v>
      </c>
      <c r="AC14" s="20">
        <f aca="true" t="shared" si="0" ref="AC14:AN14">COUNTIF($C14:$C27,AC$9)</f>
        <v>1</v>
      </c>
      <c r="AD14" s="20">
        <f t="shared" si="0"/>
        <v>0</v>
      </c>
      <c r="AE14" s="20">
        <f t="shared" si="0"/>
        <v>0</v>
      </c>
      <c r="AF14" s="20">
        <f t="shared" si="0"/>
        <v>2</v>
      </c>
      <c r="AG14" s="20">
        <f t="shared" si="0"/>
        <v>0</v>
      </c>
      <c r="AH14" s="20">
        <f t="shared" si="0"/>
        <v>0</v>
      </c>
      <c r="AI14" s="20">
        <f t="shared" si="0"/>
        <v>0</v>
      </c>
      <c r="AJ14" s="20">
        <f t="shared" si="0"/>
        <v>0</v>
      </c>
      <c r="AK14" s="20">
        <f t="shared" si="0"/>
        <v>0</v>
      </c>
      <c r="AL14" s="20">
        <f t="shared" si="0"/>
        <v>0</v>
      </c>
      <c r="AM14" s="20">
        <f t="shared" si="0"/>
        <v>0</v>
      </c>
      <c r="AN14" s="20">
        <f t="shared" si="0"/>
        <v>0</v>
      </c>
      <c r="AR14" s="231"/>
    </row>
    <row r="15" spans="1:44" s="20" customFormat="1" ht="19.5" customHeight="1">
      <c r="A15" s="77"/>
      <c r="B15" s="848" t="s">
        <v>36</v>
      </c>
      <c r="C15" s="168"/>
      <c r="D15" s="21">
        <v>1</v>
      </c>
      <c r="E15" s="21"/>
      <c r="F15" s="987"/>
      <c r="G15" s="1068">
        <v>3</v>
      </c>
      <c r="H15" s="847">
        <f>G15*30</f>
        <v>90</v>
      </c>
      <c r="I15" s="16">
        <v>30</v>
      </c>
      <c r="J15" s="16"/>
      <c r="K15" s="16"/>
      <c r="L15" s="16">
        <v>30</v>
      </c>
      <c r="M15" s="118">
        <f>H15-I15</f>
        <v>60</v>
      </c>
      <c r="N15" s="167">
        <v>2</v>
      </c>
      <c r="O15" s="58"/>
      <c r="P15" s="58"/>
      <c r="Q15" s="58"/>
      <c r="R15" s="166"/>
      <c r="S15" s="58"/>
      <c r="T15" s="58"/>
      <c r="U15" s="58"/>
      <c r="V15" s="114"/>
      <c r="AB15" s="20" t="s">
        <v>360</v>
      </c>
      <c r="AC15" s="20">
        <f>COUNTIF($D14:$D27,AC$9)</f>
        <v>1</v>
      </c>
      <c r="AD15" s="20">
        <f>COUNTIF($D14:$D27,AD$9)</f>
        <v>0</v>
      </c>
      <c r="AE15" s="20">
        <v>1</v>
      </c>
      <c r="AF15" s="20">
        <f>COUNTIF($D14:$D27,AF$9)</f>
        <v>0</v>
      </c>
      <c r="AG15" s="20">
        <f>COUNTIF($D14:$D27,AG$9)</f>
        <v>0</v>
      </c>
      <c r="AH15" s="20">
        <v>1</v>
      </c>
      <c r="AI15" s="20">
        <f aca="true" t="shared" si="1" ref="AI15:AN15">COUNTIF($D14:$D27,AI$9)</f>
        <v>0</v>
      </c>
      <c r="AJ15" s="20">
        <f t="shared" si="1"/>
        <v>0</v>
      </c>
      <c r="AK15" s="20">
        <f t="shared" si="1"/>
        <v>0</v>
      </c>
      <c r="AL15" s="20">
        <f t="shared" si="1"/>
        <v>1</v>
      </c>
      <c r="AM15" s="20">
        <f t="shared" si="1"/>
        <v>0</v>
      </c>
      <c r="AN15" s="20">
        <f t="shared" si="1"/>
        <v>0</v>
      </c>
      <c r="AR15" s="231"/>
    </row>
    <row r="16" spans="1:44" s="20" customFormat="1" ht="19.5" customHeight="1">
      <c r="A16" s="77"/>
      <c r="B16" s="848" t="s">
        <v>36</v>
      </c>
      <c r="C16" s="168"/>
      <c r="D16" s="21">
        <v>2</v>
      </c>
      <c r="E16" s="21"/>
      <c r="F16" s="987"/>
      <c r="G16" s="1068">
        <v>3</v>
      </c>
      <c r="H16" s="847">
        <f>G16*30</f>
        <v>90</v>
      </c>
      <c r="I16" s="16">
        <v>36</v>
      </c>
      <c r="J16" s="16"/>
      <c r="K16" s="16"/>
      <c r="L16" s="16">
        <v>36</v>
      </c>
      <c r="M16" s="118">
        <f>H16-I16</f>
        <v>54</v>
      </c>
      <c r="N16" s="167"/>
      <c r="O16" s="58">
        <v>2</v>
      </c>
      <c r="P16" s="58"/>
      <c r="Q16" s="58"/>
      <c r="R16" s="166"/>
      <c r="S16" s="58"/>
      <c r="T16" s="58"/>
      <c r="U16" s="58"/>
      <c r="V16" s="114"/>
      <c r="AB16" s="20" t="s">
        <v>361</v>
      </c>
      <c r="AR16" s="231"/>
    </row>
    <row r="17" spans="1:44" s="20" customFormat="1" ht="19.5" customHeight="1">
      <c r="A17" s="77" t="s">
        <v>160</v>
      </c>
      <c r="B17" s="850" t="s">
        <v>227</v>
      </c>
      <c r="C17" s="942"/>
      <c r="D17" s="55"/>
      <c r="E17" s="55"/>
      <c r="F17" s="865"/>
      <c r="G17" s="994">
        <v>15</v>
      </c>
      <c r="H17" s="951">
        <f aca="true" t="shared" si="2" ref="H17:H26">G17*30</f>
        <v>450</v>
      </c>
      <c r="I17" s="107">
        <f>I18+I19</f>
        <v>198</v>
      </c>
      <c r="J17" s="64">
        <f>J18+J19</f>
        <v>99</v>
      </c>
      <c r="K17" s="64"/>
      <c r="L17" s="64">
        <f>L18+L19</f>
        <v>99</v>
      </c>
      <c r="M17" s="869">
        <f>M18+M19</f>
        <v>252</v>
      </c>
      <c r="N17" s="87"/>
      <c r="O17" s="80"/>
      <c r="P17" s="80"/>
      <c r="Q17" s="579"/>
      <c r="R17" s="579"/>
      <c r="S17" s="579"/>
      <c r="T17" s="579"/>
      <c r="U17" s="579"/>
      <c r="V17" s="581"/>
      <c r="AB17" s="20" t="s">
        <v>361</v>
      </c>
      <c r="AR17" s="231"/>
    </row>
    <row r="18" spans="1:44" s="20" customFormat="1" ht="19.5" customHeight="1">
      <c r="A18" s="77"/>
      <c r="B18" s="850" t="s">
        <v>227</v>
      </c>
      <c r="C18" s="173">
        <v>1</v>
      </c>
      <c r="D18" s="60"/>
      <c r="E18" s="60"/>
      <c r="F18" s="577"/>
      <c r="G18" s="994">
        <v>7</v>
      </c>
      <c r="H18" s="951">
        <f t="shared" si="2"/>
        <v>210</v>
      </c>
      <c r="I18" s="107">
        <f aca="true" t="shared" si="3" ref="I18:I26">J18+K18+L18</f>
        <v>90</v>
      </c>
      <c r="J18" s="58">
        <v>45</v>
      </c>
      <c r="K18" s="58"/>
      <c r="L18" s="58">
        <v>45</v>
      </c>
      <c r="M18" s="114">
        <f aca="true" t="shared" si="4" ref="M18:M23">H18-I18</f>
        <v>120</v>
      </c>
      <c r="N18" s="173">
        <v>6</v>
      </c>
      <c r="O18" s="60"/>
      <c r="P18" s="60"/>
      <c r="Q18" s="60"/>
      <c r="R18" s="60"/>
      <c r="S18" s="60"/>
      <c r="T18" s="60"/>
      <c r="U18" s="60"/>
      <c r="V18" s="68"/>
      <c r="AB18" s="20" t="s">
        <v>362</v>
      </c>
      <c r="AR18" s="231"/>
    </row>
    <row r="19" spans="1:44" s="20" customFormat="1" ht="19.5" customHeight="1">
      <c r="A19" s="1405"/>
      <c r="B19" s="850" t="s">
        <v>227</v>
      </c>
      <c r="C19" s="173">
        <v>2</v>
      </c>
      <c r="D19" s="60"/>
      <c r="E19" s="60"/>
      <c r="F19" s="577"/>
      <c r="G19" s="994">
        <v>8</v>
      </c>
      <c r="H19" s="951">
        <f t="shared" si="2"/>
        <v>240</v>
      </c>
      <c r="I19" s="107">
        <f t="shared" si="3"/>
        <v>108</v>
      </c>
      <c r="J19" s="60">
        <v>54</v>
      </c>
      <c r="K19" s="60"/>
      <c r="L19" s="60">
        <v>54</v>
      </c>
      <c r="M19" s="114">
        <f t="shared" si="4"/>
        <v>132</v>
      </c>
      <c r="N19" s="173"/>
      <c r="O19" s="60">
        <v>6</v>
      </c>
      <c r="P19" s="60"/>
      <c r="Q19" s="60"/>
      <c r="R19" s="60"/>
      <c r="S19" s="60"/>
      <c r="T19" s="60"/>
      <c r="U19" s="60"/>
      <c r="V19" s="68"/>
      <c r="W19" s="980"/>
      <c r="X19" s="580"/>
      <c r="Y19" s="580"/>
      <c r="Z19" s="580"/>
      <c r="AR19" s="231"/>
    </row>
    <row r="20" spans="1:44" s="20" customFormat="1" ht="37.5" customHeight="1">
      <c r="A20" s="1078" t="s">
        <v>161</v>
      </c>
      <c r="B20" s="850" t="s">
        <v>63</v>
      </c>
      <c r="C20" s="942" t="s">
        <v>45</v>
      </c>
      <c r="D20" s="55"/>
      <c r="E20" s="55"/>
      <c r="F20" s="865"/>
      <c r="G20" s="994">
        <v>4</v>
      </c>
      <c r="H20" s="951">
        <f>G20*30</f>
        <v>120</v>
      </c>
      <c r="I20" s="107">
        <f>J20+K20+L20</f>
        <v>45</v>
      </c>
      <c r="J20" s="57">
        <v>30</v>
      </c>
      <c r="K20" s="59"/>
      <c r="L20" s="59">
        <v>15</v>
      </c>
      <c r="M20" s="114">
        <f>H20-I20</f>
        <v>75</v>
      </c>
      <c r="N20" s="87"/>
      <c r="O20" s="80"/>
      <c r="P20" s="80">
        <v>3</v>
      </c>
      <c r="Q20" s="579"/>
      <c r="R20" s="579"/>
      <c r="S20" s="579"/>
      <c r="T20" s="579"/>
      <c r="U20" s="579"/>
      <c r="V20" s="581"/>
      <c r="W20" s="980"/>
      <c r="X20" s="580"/>
      <c r="Y20" s="580"/>
      <c r="Z20" s="580"/>
      <c r="AR20" s="231"/>
    </row>
    <row r="21" spans="1:44" s="979" customFormat="1" ht="19.5" customHeight="1">
      <c r="A21" s="1078" t="s">
        <v>488</v>
      </c>
      <c r="B21" s="1350" t="s">
        <v>213</v>
      </c>
      <c r="C21" s="1331" t="s">
        <v>48</v>
      </c>
      <c r="D21" s="624"/>
      <c r="E21" s="624"/>
      <c r="F21" s="1017"/>
      <c r="G21" s="1062">
        <v>4</v>
      </c>
      <c r="H21" s="952">
        <f>G21*30</f>
        <v>120</v>
      </c>
      <c r="I21" s="295">
        <f>J21+K21+L21</f>
        <v>54</v>
      </c>
      <c r="J21" s="628">
        <v>36</v>
      </c>
      <c r="K21" s="628">
        <v>9</v>
      </c>
      <c r="L21" s="628">
        <v>9</v>
      </c>
      <c r="M21" s="840">
        <f t="shared" si="4"/>
        <v>66</v>
      </c>
      <c r="N21" s="885"/>
      <c r="O21" s="839"/>
      <c r="P21" s="839"/>
      <c r="Q21" s="839"/>
      <c r="R21" s="839"/>
      <c r="S21" s="839">
        <v>3</v>
      </c>
      <c r="T21" s="839"/>
      <c r="U21" s="839"/>
      <c r="V21" s="1048"/>
      <c r="W21" s="977"/>
      <c r="X21" s="978"/>
      <c r="Y21" s="978"/>
      <c r="Z21" s="978"/>
      <c r="AR21" s="1142"/>
    </row>
    <row r="22" spans="1:44" s="979" customFormat="1" ht="19.5" customHeight="1">
      <c r="A22" s="1078" t="s">
        <v>489</v>
      </c>
      <c r="B22" s="1337" t="s">
        <v>111</v>
      </c>
      <c r="C22" s="1029"/>
      <c r="D22" s="963">
        <v>7</v>
      </c>
      <c r="E22" s="963"/>
      <c r="F22" s="1334"/>
      <c r="G22" s="994">
        <v>3</v>
      </c>
      <c r="H22" s="1029">
        <f>G22*30</f>
        <v>90</v>
      </c>
      <c r="I22" s="1332">
        <f>J22+K22+L22</f>
        <v>45</v>
      </c>
      <c r="J22" s="1333">
        <v>30</v>
      </c>
      <c r="K22" s="958"/>
      <c r="L22" s="958">
        <v>15</v>
      </c>
      <c r="M22" s="1334">
        <f t="shared" si="4"/>
        <v>45</v>
      </c>
      <c r="N22" s="87"/>
      <c r="O22" s="80"/>
      <c r="P22" s="80"/>
      <c r="Q22" s="80"/>
      <c r="R22" s="80"/>
      <c r="S22" s="80"/>
      <c r="T22" s="80">
        <v>3</v>
      </c>
      <c r="U22" s="839"/>
      <c r="V22" s="1048"/>
      <c r="AR22" s="1142"/>
    </row>
    <row r="23" spans="1:44" s="20" customFormat="1" ht="19.5" customHeight="1">
      <c r="A23" s="1078" t="s">
        <v>490</v>
      </c>
      <c r="B23" s="848" t="s">
        <v>519</v>
      </c>
      <c r="C23" s="168">
        <v>2</v>
      </c>
      <c r="D23" s="16"/>
      <c r="E23" s="16"/>
      <c r="F23" s="988"/>
      <c r="G23" s="1294">
        <v>3</v>
      </c>
      <c r="H23" s="847">
        <f>G23*30</f>
        <v>90</v>
      </c>
      <c r="I23" s="16">
        <f>L23+J23</f>
        <v>27</v>
      </c>
      <c r="J23" s="16"/>
      <c r="K23" s="16"/>
      <c r="L23" s="16">
        <v>27</v>
      </c>
      <c r="M23" s="118">
        <f t="shared" si="4"/>
        <v>63</v>
      </c>
      <c r="N23" s="167"/>
      <c r="O23" s="166">
        <v>1.5</v>
      </c>
      <c r="P23" s="58"/>
      <c r="Q23" s="58"/>
      <c r="R23" s="58"/>
      <c r="S23" s="58"/>
      <c r="T23" s="58"/>
      <c r="U23" s="58"/>
      <c r="V23" s="114"/>
      <c r="AR23" s="231"/>
    </row>
    <row r="24" spans="1:44" s="27" customFormat="1" ht="19.5" customHeight="1">
      <c r="A24" s="1078" t="s">
        <v>491</v>
      </c>
      <c r="B24" s="850" t="s">
        <v>64</v>
      </c>
      <c r="C24" s="942"/>
      <c r="D24" s="55"/>
      <c r="E24" s="55"/>
      <c r="F24" s="865"/>
      <c r="G24" s="994">
        <f>G25+G26</f>
        <v>11.5</v>
      </c>
      <c r="H24" s="951">
        <f t="shared" si="2"/>
        <v>345</v>
      </c>
      <c r="I24" s="107">
        <f t="shared" si="3"/>
        <v>132</v>
      </c>
      <c r="J24" s="60">
        <f>J25+J26</f>
        <v>66</v>
      </c>
      <c r="K24" s="60">
        <f>K25+K26</f>
        <v>33</v>
      </c>
      <c r="L24" s="60">
        <f>L25+L26</f>
        <v>33</v>
      </c>
      <c r="M24" s="68">
        <f>M25+M26</f>
        <v>213</v>
      </c>
      <c r="N24" s="87"/>
      <c r="O24" s="80"/>
      <c r="P24" s="80"/>
      <c r="Q24" s="80"/>
      <c r="R24" s="80"/>
      <c r="S24" s="80"/>
      <c r="T24" s="80"/>
      <c r="U24" s="80"/>
      <c r="V24" s="430"/>
      <c r="W24" s="877"/>
      <c r="X24" s="292"/>
      <c r="Y24" s="292"/>
      <c r="Z24" s="292"/>
      <c r="AR24" s="1141"/>
    </row>
    <row r="25" spans="1:44" s="979" customFormat="1" ht="19.5" customHeight="1">
      <c r="A25" s="77"/>
      <c r="B25" s="850" t="s">
        <v>64</v>
      </c>
      <c r="C25" s="954">
        <v>2</v>
      </c>
      <c r="D25" s="239"/>
      <c r="E25" s="239"/>
      <c r="F25" s="990"/>
      <c r="G25" s="994">
        <v>6.5</v>
      </c>
      <c r="H25" s="951">
        <f t="shared" si="2"/>
        <v>195</v>
      </c>
      <c r="I25" s="107">
        <f t="shared" si="3"/>
        <v>72</v>
      </c>
      <c r="J25" s="58">
        <v>36</v>
      </c>
      <c r="K25" s="58">
        <v>18</v>
      </c>
      <c r="L25" s="58">
        <v>18</v>
      </c>
      <c r="M25" s="114">
        <f>H25-I25</f>
        <v>123</v>
      </c>
      <c r="N25" s="240"/>
      <c r="O25" s="175">
        <v>4</v>
      </c>
      <c r="P25" s="580"/>
      <c r="Q25" s="580"/>
      <c r="R25" s="580"/>
      <c r="S25" s="580"/>
      <c r="T25" s="580"/>
      <c r="U25" s="580"/>
      <c r="V25" s="582"/>
      <c r="W25" s="977"/>
      <c r="X25" s="978"/>
      <c r="Y25" s="978"/>
      <c r="Z25" s="978"/>
      <c r="AR25" s="1142"/>
    </row>
    <row r="26" spans="1:44" s="979" customFormat="1" ht="19.5" customHeight="1">
      <c r="A26" s="77"/>
      <c r="B26" s="850" t="s">
        <v>64</v>
      </c>
      <c r="C26" s="954">
        <v>3</v>
      </c>
      <c r="D26" s="239"/>
      <c r="E26" s="239"/>
      <c r="F26" s="990"/>
      <c r="G26" s="1069">
        <v>5</v>
      </c>
      <c r="H26" s="951">
        <f t="shared" si="2"/>
        <v>150</v>
      </c>
      <c r="I26" s="107">
        <f t="shared" si="3"/>
        <v>60</v>
      </c>
      <c r="J26" s="175">
        <v>30</v>
      </c>
      <c r="K26" s="175">
        <v>15</v>
      </c>
      <c r="L26" s="175">
        <v>15</v>
      </c>
      <c r="M26" s="114">
        <f>H26-I26</f>
        <v>90</v>
      </c>
      <c r="N26" s="240"/>
      <c r="O26" s="580"/>
      <c r="P26" s="175">
        <v>4</v>
      </c>
      <c r="Q26" s="580"/>
      <c r="R26" s="580"/>
      <c r="S26" s="580"/>
      <c r="T26" s="580"/>
      <c r="U26" s="580"/>
      <c r="V26" s="582"/>
      <c r="W26" s="977"/>
      <c r="X26" s="978"/>
      <c r="Y26" s="978"/>
      <c r="Z26" s="978"/>
      <c r="AR26" s="1142"/>
    </row>
    <row r="27" spans="1:44" s="20" customFormat="1" ht="18.75" customHeight="1" thickBot="1">
      <c r="A27" s="77" t="s">
        <v>505</v>
      </c>
      <c r="B27" s="889" t="s">
        <v>517</v>
      </c>
      <c r="C27" s="893">
        <v>4</v>
      </c>
      <c r="D27" s="891"/>
      <c r="E27" s="891"/>
      <c r="F27" s="989"/>
      <c r="G27" s="1067">
        <v>4</v>
      </c>
      <c r="H27" s="890">
        <f>G27*30</f>
        <v>120</v>
      </c>
      <c r="I27" s="891">
        <f>J27+L27</f>
        <v>45</v>
      </c>
      <c r="J27" s="891">
        <v>27</v>
      </c>
      <c r="K27" s="891"/>
      <c r="L27" s="891">
        <v>18</v>
      </c>
      <c r="M27" s="289">
        <f>H27-I27</f>
        <v>75</v>
      </c>
      <c r="N27" s="894"/>
      <c r="O27" s="58"/>
      <c r="P27" s="58"/>
      <c r="Q27" s="166">
        <v>2.5</v>
      </c>
      <c r="R27" s="58"/>
      <c r="S27" s="58"/>
      <c r="T27" s="58"/>
      <c r="U27" s="58"/>
      <c r="V27" s="114"/>
      <c r="AR27" s="231"/>
    </row>
    <row r="28" spans="1:44" s="20" customFormat="1" ht="19.5" customHeight="1" thickBot="1">
      <c r="A28" s="1656" t="s">
        <v>378</v>
      </c>
      <c r="B28" s="1657"/>
      <c r="C28" s="913"/>
      <c r="D28" s="109"/>
      <c r="E28" s="109"/>
      <c r="F28" s="993"/>
      <c r="G28" s="995">
        <f>G11+G17+G24+G20+G14+G12+G13+G23+G27+G21+G22</f>
        <v>59</v>
      </c>
      <c r="H28" s="1287">
        <f>G28*30</f>
        <v>1770</v>
      </c>
      <c r="I28" s="995">
        <f>I11+I17+I24+I20+I14+I12+I13+I23+I27+I21+I22</f>
        <v>702</v>
      </c>
      <c r="J28" s="995">
        <f>J11+J17+J24+J20+J14+J12+J13+J23+J27+J21+J22</f>
        <v>345</v>
      </c>
      <c r="K28" s="995">
        <f>K11+K17+K24+K20+K14+K12+K13+K23+K27+K21+K22</f>
        <v>42</v>
      </c>
      <c r="L28" s="995">
        <f>L11+L17+L24+L20+L14+L12+L13+L23+L27+L21+L22</f>
        <v>315</v>
      </c>
      <c r="M28" s="995">
        <f>M11+M17+M24+M20+M14+M12+M13+M23+M27+M21+M22</f>
        <v>1068</v>
      </c>
      <c r="N28" s="1136">
        <f aca="true" t="shared" si="5" ref="N28:V28">SUM(N11:N27)</f>
        <v>12</v>
      </c>
      <c r="O28" s="1136">
        <f t="shared" si="5"/>
        <v>15</v>
      </c>
      <c r="P28" s="1136">
        <f t="shared" si="5"/>
        <v>7</v>
      </c>
      <c r="Q28" s="1136">
        <f t="shared" si="5"/>
        <v>2.5</v>
      </c>
      <c r="R28" s="1136">
        <f t="shared" si="5"/>
        <v>0</v>
      </c>
      <c r="S28" s="1136">
        <f t="shared" si="5"/>
        <v>3</v>
      </c>
      <c r="T28" s="1136">
        <f t="shared" si="5"/>
        <v>3</v>
      </c>
      <c r="U28" s="1136">
        <f t="shared" si="5"/>
        <v>0</v>
      </c>
      <c r="V28" s="1136">
        <f t="shared" si="5"/>
        <v>0</v>
      </c>
      <c r="W28" s="906">
        <f>G28*30</f>
        <v>1770</v>
      </c>
      <c r="X28" s="580"/>
      <c r="Y28" s="580"/>
      <c r="Z28" s="580"/>
      <c r="AR28" s="231"/>
    </row>
    <row r="29" spans="1:44" s="27" customFormat="1" ht="19.5" customHeight="1" thickBot="1">
      <c r="A29" s="1760" t="s">
        <v>502</v>
      </c>
      <c r="B29" s="1761"/>
      <c r="C29" s="1761"/>
      <c r="D29" s="1761"/>
      <c r="E29" s="1761"/>
      <c r="F29" s="1761"/>
      <c r="G29" s="1761"/>
      <c r="H29" s="1762"/>
      <c r="I29" s="1762"/>
      <c r="J29" s="1762"/>
      <c r="K29" s="1762"/>
      <c r="L29" s="1762"/>
      <c r="M29" s="1762"/>
      <c r="N29" s="1761"/>
      <c r="O29" s="1761"/>
      <c r="P29" s="1761"/>
      <c r="Q29" s="1761"/>
      <c r="R29" s="1761"/>
      <c r="S29" s="1761"/>
      <c r="T29" s="1761"/>
      <c r="U29" s="1761"/>
      <c r="V29" s="1763"/>
      <c r="W29" s="877"/>
      <c r="X29" s="292"/>
      <c r="Y29" s="292"/>
      <c r="Z29" s="292"/>
      <c r="AR29" s="1141"/>
    </row>
    <row r="30" spans="1:44" s="20" customFormat="1" ht="19.5" customHeight="1">
      <c r="A30" s="1078" t="s">
        <v>169</v>
      </c>
      <c r="B30" s="1036" t="s">
        <v>584</v>
      </c>
      <c r="C30" s="1039"/>
      <c r="D30" s="624" t="s">
        <v>22</v>
      </c>
      <c r="E30" s="624"/>
      <c r="F30" s="1404"/>
      <c r="G30" s="1001">
        <v>4</v>
      </c>
      <c r="H30" s="873">
        <f aca="true" t="shared" si="6" ref="H30:H39">G30*30</f>
        <v>120</v>
      </c>
      <c r="I30" s="295">
        <f>J30+K30+L30</f>
        <v>45</v>
      </c>
      <c r="J30" s="269">
        <v>30</v>
      </c>
      <c r="K30" s="327"/>
      <c r="L30" s="327">
        <v>15</v>
      </c>
      <c r="M30" s="840">
        <f>H30-I30</f>
        <v>75</v>
      </c>
      <c r="N30" s="885">
        <v>3</v>
      </c>
      <c r="O30" s="839"/>
      <c r="P30" s="1391"/>
      <c r="Q30" s="1391"/>
      <c r="R30" s="1391"/>
      <c r="S30" s="1391"/>
      <c r="T30" s="1391"/>
      <c r="U30" s="1391"/>
      <c r="V30" s="1040"/>
      <c r="AR30" s="231"/>
    </row>
    <row r="31" spans="1:44" s="20" customFormat="1" ht="19.5" customHeight="1">
      <c r="A31" s="77" t="s">
        <v>170</v>
      </c>
      <c r="B31" s="850" t="s">
        <v>643</v>
      </c>
      <c r="C31" s="942"/>
      <c r="D31" s="55" t="s">
        <v>22</v>
      </c>
      <c r="E31" s="55"/>
      <c r="F31" s="865"/>
      <c r="G31" s="994">
        <v>4</v>
      </c>
      <c r="H31" s="951">
        <f>G31*30</f>
        <v>120</v>
      </c>
      <c r="I31" s="107">
        <f>J31+K31+L31</f>
        <v>45</v>
      </c>
      <c r="J31" s="57">
        <v>15</v>
      </c>
      <c r="K31" s="59"/>
      <c r="L31" s="59">
        <v>30</v>
      </c>
      <c r="M31" s="114">
        <f>H31-I31</f>
        <v>75</v>
      </c>
      <c r="N31" s="87">
        <v>3</v>
      </c>
      <c r="O31" s="80"/>
      <c r="P31" s="80"/>
      <c r="Q31" s="80"/>
      <c r="R31" s="80"/>
      <c r="S31" s="80"/>
      <c r="T31" s="80"/>
      <c r="U31" s="80"/>
      <c r="V31" s="430"/>
      <c r="AC31" s="1698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699"/>
      <c r="AN31" s="1767"/>
      <c r="AR31" s="231"/>
    </row>
    <row r="32" spans="1:44" s="20" customFormat="1" ht="19.5" customHeight="1">
      <c r="A32" s="77" t="s">
        <v>171</v>
      </c>
      <c r="B32" s="850" t="s">
        <v>59</v>
      </c>
      <c r="C32" s="942"/>
      <c r="D32" s="55"/>
      <c r="E32" s="55"/>
      <c r="F32" s="865"/>
      <c r="G32" s="994">
        <f>G33+G34</f>
        <v>10</v>
      </c>
      <c r="H32" s="951">
        <f t="shared" si="6"/>
        <v>300</v>
      </c>
      <c r="I32" s="107">
        <f>J32+K32+L32</f>
        <v>114</v>
      </c>
      <c r="J32" s="60">
        <f>J33+J34</f>
        <v>48</v>
      </c>
      <c r="K32" s="60">
        <f>K33+K34</f>
        <v>66</v>
      </c>
      <c r="L32" s="60">
        <f>L33+L34</f>
        <v>0</v>
      </c>
      <c r="M32" s="68">
        <f>M33+M34</f>
        <v>186</v>
      </c>
      <c r="N32" s="87"/>
      <c r="O32" s="80"/>
      <c r="P32" s="80"/>
      <c r="Q32" s="80"/>
      <c r="R32" s="80"/>
      <c r="S32" s="80"/>
      <c r="T32" s="80"/>
      <c r="U32" s="80"/>
      <c r="V32" s="430"/>
      <c r="AR32" s="231"/>
    </row>
    <row r="33" spans="1:44" s="20" customFormat="1" ht="19.5" customHeight="1">
      <c r="A33" s="77"/>
      <c r="B33" s="850" t="s">
        <v>59</v>
      </c>
      <c r="C33" s="942" t="s">
        <v>22</v>
      </c>
      <c r="D33" s="55"/>
      <c r="E33" s="55"/>
      <c r="F33" s="865"/>
      <c r="G33" s="994">
        <v>6</v>
      </c>
      <c r="H33" s="951">
        <f t="shared" si="6"/>
        <v>180</v>
      </c>
      <c r="I33" s="107">
        <f>J33+K33+L33</f>
        <v>60</v>
      </c>
      <c r="J33" s="58">
        <v>30</v>
      </c>
      <c r="K33" s="58">
        <v>30</v>
      </c>
      <c r="L33" s="58"/>
      <c r="M33" s="114">
        <f aca="true" t="shared" si="7" ref="M33:M39">H33-I33</f>
        <v>120</v>
      </c>
      <c r="N33" s="87">
        <v>4</v>
      </c>
      <c r="O33" s="80"/>
      <c r="P33" s="80"/>
      <c r="Q33" s="80"/>
      <c r="R33" s="80"/>
      <c r="S33" s="80"/>
      <c r="T33" s="80"/>
      <c r="U33" s="80"/>
      <c r="V33" s="430"/>
      <c r="AR33" s="231"/>
    </row>
    <row r="34" spans="1:44" s="20" customFormat="1" ht="19.5" customHeight="1">
      <c r="A34" s="77"/>
      <c r="B34" s="850" t="s">
        <v>59</v>
      </c>
      <c r="C34" s="942" t="s">
        <v>23</v>
      </c>
      <c r="D34" s="55"/>
      <c r="E34" s="55"/>
      <c r="F34" s="865"/>
      <c r="G34" s="994">
        <v>4</v>
      </c>
      <c r="H34" s="951">
        <f t="shared" si="6"/>
        <v>120</v>
      </c>
      <c r="I34" s="107">
        <f>J34+K34+L34</f>
        <v>54</v>
      </c>
      <c r="J34" s="57">
        <v>18</v>
      </c>
      <c r="K34" s="59">
        <v>36</v>
      </c>
      <c r="L34" s="59"/>
      <c r="M34" s="114">
        <f t="shared" si="7"/>
        <v>66</v>
      </c>
      <c r="N34" s="87"/>
      <c r="O34" s="80">
        <v>3</v>
      </c>
      <c r="P34" s="80"/>
      <c r="Q34" s="80"/>
      <c r="R34" s="80"/>
      <c r="S34" s="80"/>
      <c r="T34" s="80"/>
      <c r="U34" s="80"/>
      <c r="V34" s="430"/>
      <c r="AR34" s="231"/>
    </row>
    <row r="35" spans="1:44" s="27" customFormat="1" ht="19.5" customHeight="1">
      <c r="A35" s="897" t="s">
        <v>386</v>
      </c>
      <c r="B35" s="850" t="s">
        <v>280</v>
      </c>
      <c r="C35" s="851" t="s">
        <v>45</v>
      </c>
      <c r="D35" s="23"/>
      <c r="E35" s="23"/>
      <c r="F35" s="144"/>
      <c r="G35" s="1073">
        <v>4</v>
      </c>
      <c r="H35" s="168">
        <f t="shared" si="6"/>
        <v>120</v>
      </c>
      <c r="I35" s="36">
        <f>SUM(J35:L35)</f>
        <v>45</v>
      </c>
      <c r="J35" s="24">
        <v>30</v>
      </c>
      <c r="K35" s="25">
        <v>0</v>
      </c>
      <c r="L35" s="25">
        <v>15</v>
      </c>
      <c r="M35" s="118">
        <f t="shared" si="7"/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352</v>
      </c>
      <c r="AB35" s="20" t="s">
        <v>362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141"/>
    </row>
    <row r="36" spans="1:44" s="27" customFormat="1" ht="19.5" customHeight="1" thickBot="1">
      <c r="A36" s="897" t="s">
        <v>172</v>
      </c>
      <c r="B36" s="853" t="s">
        <v>592</v>
      </c>
      <c r="C36" s="847"/>
      <c r="D36" s="16">
        <v>3</v>
      </c>
      <c r="E36" s="16"/>
      <c r="F36" s="988"/>
      <c r="G36" s="1073">
        <v>4</v>
      </c>
      <c r="H36" s="168">
        <f t="shared" si="6"/>
        <v>120</v>
      </c>
      <c r="I36" s="36">
        <f>SUM(J36:L36)</f>
        <v>54</v>
      </c>
      <c r="J36" s="24">
        <v>36</v>
      </c>
      <c r="K36" s="25"/>
      <c r="L36" s="25">
        <v>18</v>
      </c>
      <c r="M36" s="118">
        <f t="shared" si="7"/>
        <v>66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352</v>
      </c>
      <c r="AR36" s="1141"/>
    </row>
    <row r="37" spans="1:44" s="27" customFormat="1" ht="18.75" customHeight="1">
      <c r="A37" s="897" t="s">
        <v>173</v>
      </c>
      <c r="B37" s="880" t="s">
        <v>600</v>
      </c>
      <c r="C37" s="852" t="s">
        <v>46</v>
      </c>
      <c r="D37" s="29"/>
      <c r="E37" s="29"/>
      <c r="F37" s="1015"/>
      <c r="G37" s="1074">
        <v>4.5</v>
      </c>
      <c r="H37" s="882">
        <f t="shared" si="6"/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 t="shared" si="7"/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352</v>
      </c>
      <c r="Z37" s="292"/>
      <c r="AB37" s="20"/>
      <c r="AC37" s="1696" t="s">
        <v>32</v>
      </c>
      <c r="AD37" s="1697"/>
      <c r="AE37" s="1697"/>
      <c r="AF37" s="1697" t="s">
        <v>33</v>
      </c>
      <c r="AG37" s="1697"/>
      <c r="AH37" s="1697"/>
      <c r="AI37" s="1697" t="s">
        <v>34</v>
      </c>
      <c r="AJ37" s="1697"/>
      <c r="AK37" s="1697"/>
      <c r="AL37" s="1697" t="s">
        <v>35</v>
      </c>
      <c r="AM37" s="1697"/>
      <c r="AN37" s="1766"/>
      <c r="AR37" s="1141"/>
    </row>
    <row r="38" spans="1:44" s="27" customFormat="1" ht="19.5" customHeight="1">
      <c r="A38" s="897" t="s">
        <v>174</v>
      </c>
      <c r="B38" s="853" t="s">
        <v>587</v>
      </c>
      <c r="C38" s="851" t="s">
        <v>46</v>
      </c>
      <c r="D38" s="29"/>
      <c r="E38" s="29"/>
      <c r="F38" s="507"/>
      <c r="G38" s="1075">
        <v>6.5</v>
      </c>
      <c r="H38" s="871">
        <f t="shared" si="6"/>
        <v>195</v>
      </c>
      <c r="I38" s="25">
        <f>J38+K38+L38</f>
        <v>72</v>
      </c>
      <c r="J38" s="25">
        <v>36</v>
      </c>
      <c r="K38" s="25">
        <v>18</v>
      </c>
      <c r="L38" s="25">
        <v>18</v>
      </c>
      <c r="M38" s="872">
        <f t="shared" si="7"/>
        <v>123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352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1"/>
    </row>
    <row r="39" spans="1:44" s="27" customFormat="1" ht="19.5" customHeight="1">
      <c r="A39" s="897" t="s">
        <v>289</v>
      </c>
      <c r="B39" s="853" t="s">
        <v>588</v>
      </c>
      <c r="C39" s="851"/>
      <c r="D39" s="23"/>
      <c r="E39" s="23"/>
      <c r="F39" s="507" t="s">
        <v>46</v>
      </c>
      <c r="G39" s="1073">
        <v>1</v>
      </c>
      <c r="H39" s="168">
        <f t="shared" si="6"/>
        <v>30</v>
      </c>
      <c r="I39" s="36">
        <f>SUM(J39:L39)</f>
        <v>18</v>
      </c>
      <c r="J39" s="24"/>
      <c r="K39" s="25"/>
      <c r="L39" s="25">
        <v>18</v>
      </c>
      <c r="M39" s="118">
        <f t="shared" si="7"/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361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141"/>
    </row>
    <row r="40" spans="1:44" s="20" customFormat="1" ht="19.5" customHeight="1">
      <c r="A40" s="897" t="s">
        <v>293</v>
      </c>
      <c r="B40" s="853" t="s">
        <v>82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75</v>
      </c>
      <c r="J40" s="24">
        <v>45</v>
      </c>
      <c r="K40" s="25">
        <v>30</v>
      </c>
      <c r="L40" s="25">
        <v>0</v>
      </c>
      <c r="M40" s="118">
        <f aca="true" t="shared" si="11" ref="M40:M53">H40-I40</f>
        <v>135</v>
      </c>
      <c r="N40" s="87"/>
      <c r="O40" s="80"/>
      <c r="P40" s="80"/>
      <c r="Q40" s="80"/>
      <c r="R40" s="80">
        <v>5</v>
      </c>
      <c r="S40" s="80"/>
      <c r="T40" s="80"/>
      <c r="U40" s="580"/>
      <c r="V40" s="430"/>
      <c r="Y40" s="20" t="s">
        <v>352</v>
      </c>
      <c r="AR40" s="1141"/>
    </row>
    <row r="41" spans="1:44" s="27" customFormat="1" ht="19.5" customHeight="1">
      <c r="A41" s="897" t="s">
        <v>387</v>
      </c>
      <c r="B41" s="853" t="s">
        <v>589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352</v>
      </c>
      <c r="AR41" s="1141"/>
    </row>
    <row r="42" spans="1:44" s="27" customFormat="1" ht="19.5" customHeight="1">
      <c r="A42" s="897" t="s">
        <v>388</v>
      </c>
      <c r="B42" s="853" t="s">
        <v>590</v>
      </c>
      <c r="C42" s="852" t="s">
        <v>47</v>
      </c>
      <c r="D42" s="29"/>
      <c r="E42" s="29"/>
      <c r="F42" s="507"/>
      <c r="G42" s="1075">
        <v>4</v>
      </c>
      <c r="H42" s="871">
        <f t="shared" si="10"/>
        <v>120</v>
      </c>
      <c r="I42" s="25">
        <f>J42+K42+L42</f>
        <v>45</v>
      </c>
      <c r="J42" s="25">
        <v>30</v>
      </c>
      <c r="K42" s="25">
        <v>15</v>
      </c>
      <c r="L42" s="25">
        <v>0</v>
      </c>
      <c r="M42" s="872">
        <f t="shared" si="11"/>
        <v>75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352</v>
      </c>
      <c r="AR42" s="1141"/>
    </row>
    <row r="43" spans="1:44" s="27" customFormat="1" ht="19.5" customHeight="1">
      <c r="A43" s="897" t="s">
        <v>389</v>
      </c>
      <c r="B43" s="853" t="s">
        <v>516</v>
      </c>
      <c r="C43" s="851"/>
      <c r="D43" s="23" t="s">
        <v>47</v>
      </c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352</v>
      </c>
      <c r="AB43" s="20"/>
      <c r="AC43" s="298">
        <v>1</v>
      </c>
      <c r="AD43" s="163" t="s">
        <v>341</v>
      </c>
      <c r="AE43" s="163" t="s">
        <v>342</v>
      </c>
      <c r="AF43" s="163">
        <v>3</v>
      </c>
      <c r="AG43" s="163" t="s">
        <v>343</v>
      </c>
      <c r="AH43" s="163" t="s">
        <v>344</v>
      </c>
      <c r="AI43" s="163">
        <v>5</v>
      </c>
      <c r="AJ43" s="163" t="s">
        <v>345</v>
      </c>
      <c r="AK43" s="163" t="s">
        <v>346</v>
      </c>
      <c r="AL43" s="163">
        <v>7</v>
      </c>
      <c r="AM43" s="163" t="s">
        <v>347</v>
      </c>
      <c r="AN43" s="299" t="s">
        <v>348</v>
      </c>
      <c r="AR43" s="1141"/>
    </row>
    <row r="44" spans="1:44" s="27" customFormat="1" ht="19.5" customHeight="1">
      <c r="A44" s="897" t="s">
        <v>486</v>
      </c>
      <c r="B44" s="853" t="s">
        <v>591</v>
      </c>
      <c r="C44" s="851" t="s">
        <v>47</v>
      </c>
      <c r="D44" s="23"/>
      <c r="E44" s="23"/>
      <c r="F44" s="507"/>
      <c r="G44" s="1074">
        <v>5</v>
      </c>
      <c r="H44" s="882">
        <f t="shared" si="10"/>
        <v>150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1"/>
        <v>90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1"/>
    </row>
    <row r="45" spans="1:44" s="27" customFormat="1" ht="19.5" customHeight="1">
      <c r="A45" s="897" t="s">
        <v>487</v>
      </c>
      <c r="B45" s="853" t="s">
        <v>593</v>
      </c>
      <c r="C45" s="855" t="s">
        <v>48</v>
      </c>
      <c r="D45" s="37"/>
      <c r="E45" s="37"/>
      <c r="F45" s="143"/>
      <c r="G45" s="1075">
        <v>5</v>
      </c>
      <c r="H45" s="871">
        <f t="shared" si="10"/>
        <v>150</v>
      </c>
      <c r="I45" s="25">
        <f>J45+K45+L45</f>
        <v>54</v>
      </c>
      <c r="J45" s="25">
        <v>36</v>
      </c>
      <c r="K45" s="25"/>
      <c r="L45" s="25">
        <v>18</v>
      </c>
      <c r="M45" s="872">
        <f t="shared" si="11"/>
        <v>96</v>
      </c>
      <c r="N45" s="69"/>
      <c r="O45" s="21"/>
      <c r="P45" s="21"/>
      <c r="Q45" s="21"/>
      <c r="R45" s="21"/>
      <c r="S45" s="21">
        <v>3</v>
      </c>
      <c r="T45" s="21"/>
      <c r="U45" s="181"/>
      <c r="V45" s="70"/>
      <c r="AB45" s="20" t="s">
        <v>359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141"/>
    </row>
    <row r="46" spans="1:44" s="27" customFormat="1" ht="19.5" customHeight="1">
      <c r="A46" s="897" t="s">
        <v>507</v>
      </c>
      <c r="B46" s="1259" t="s">
        <v>594</v>
      </c>
      <c r="C46" s="947" t="s">
        <v>48</v>
      </c>
      <c r="D46" s="284"/>
      <c r="E46" s="284"/>
      <c r="F46" s="1016"/>
      <c r="G46" s="1075">
        <v>6</v>
      </c>
      <c r="H46" s="871">
        <f t="shared" si="10"/>
        <v>180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108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1"/>
    </row>
    <row r="47" spans="1:44" s="27" customFormat="1" ht="22.5" customHeight="1">
      <c r="A47" s="897" t="s">
        <v>508</v>
      </c>
      <c r="B47" s="1259" t="s">
        <v>595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1"/>
    </row>
    <row r="48" spans="1:44" s="27" customFormat="1" ht="19.5" customHeight="1">
      <c r="A48" s="897" t="s">
        <v>509</v>
      </c>
      <c r="B48" s="853" t="s">
        <v>596</v>
      </c>
      <c r="C48" s="851" t="s">
        <v>49</v>
      </c>
      <c r="D48" s="23"/>
      <c r="E48" s="23"/>
      <c r="F48" s="507"/>
      <c r="G48" s="1073">
        <v>5.5</v>
      </c>
      <c r="H48" s="168">
        <f t="shared" si="10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352</v>
      </c>
      <c r="AR48" s="1141"/>
    </row>
    <row r="49" spans="1:44" s="27" customFormat="1" ht="19.5" customHeight="1">
      <c r="A49" s="897" t="s">
        <v>510</v>
      </c>
      <c r="B49" s="970" t="s">
        <v>597</v>
      </c>
      <c r="C49" s="851" t="s">
        <v>49</v>
      </c>
      <c r="D49" s="23"/>
      <c r="E49" s="23"/>
      <c r="F49" s="144"/>
      <c r="G49" s="1075">
        <v>5</v>
      </c>
      <c r="H49" s="871">
        <f t="shared" si="10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1"/>
    </row>
    <row r="50" spans="1:44" s="27" customFormat="1" ht="19.5" customHeight="1">
      <c r="A50" s="897" t="s">
        <v>511</v>
      </c>
      <c r="B50" s="971" t="s">
        <v>598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352</v>
      </c>
      <c r="AB50" s="20"/>
      <c r="AC50" s="1698"/>
      <c r="AD50" s="1699"/>
      <c r="AE50" s="1699"/>
      <c r="AF50" s="1699"/>
      <c r="AG50" s="1699"/>
      <c r="AH50" s="1699"/>
      <c r="AI50" s="1699"/>
      <c r="AJ50" s="1699"/>
      <c r="AK50" s="1699"/>
      <c r="AL50" s="1699"/>
      <c r="AM50" s="1699"/>
      <c r="AN50" s="1767"/>
      <c r="AR50" s="1141"/>
    </row>
    <row r="51" spans="1:44" s="27" customFormat="1" ht="19.5" customHeight="1">
      <c r="A51" s="897" t="s">
        <v>512</v>
      </c>
      <c r="B51" s="856" t="s">
        <v>614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1309"/>
      <c r="V51" s="582"/>
      <c r="AR51" s="1141"/>
    </row>
    <row r="52" spans="1:44" s="27" customFormat="1" ht="21" customHeight="1">
      <c r="A52" s="897" t="s">
        <v>626</v>
      </c>
      <c r="B52" s="933" t="s">
        <v>615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141"/>
    </row>
    <row r="53" spans="1:44" s="27" customFormat="1" ht="18.75" customHeight="1" thickBot="1">
      <c r="A53" s="897" t="s">
        <v>644</v>
      </c>
      <c r="B53" s="880" t="s">
        <v>599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141"/>
    </row>
    <row r="54" spans="1:44" s="27" customFormat="1" ht="19.5" customHeight="1" thickBot="1">
      <c r="A54" s="1706" t="s">
        <v>442</v>
      </c>
      <c r="B54" s="1707"/>
      <c r="C54" s="213"/>
      <c r="D54" s="105"/>
      <c r="E54" s="105"/>
      <c r="F54" s="931"/>
      <c r="G54" s="1018">
        <f>G30+G31+G32+G37+G38+G35+G44+G36+G48+G42+G49+G43+G45+G53+G39+G46+G47+G50+G51+G52+G41+G40</f>
        <v>97</v>
      </c>
      <c r="H54" s="1287">
        <f>G54*30</f>
        <v>2910</v>
      </c>
      <c r="I54" s="1018">
        <f>I30+I32+I37+I38+I35+I44+I36+I48+I42+I49+I43+I45+I53+I39+I46+I47+I50+I51+I52+I41+I40</f>
        <v>1085</v>
      </c>
      <c r="J54" s="1018">
        <f>J30+J32+J37+J38+J35+J44+J36+J48+J42+J49+J43+J45+J53+J39+J46+J47+J50+J51+J52+J41+J40</f>
        <v>539</v>
      </c>
      <c r="K54" s="1018">
        <f>K32+K37+K38+K35+K44+K36+K48+K42+K49+K43+K45+K53+K39+K46+K47+K50+K51+K52+K41+K40</f>
        <v>260</v>
      </c>
      <c r="L54" s="1018">
        <f>L30+L37+L38+L35+L44+L36+L48+L42+L49+L43+L45+L53+L39+L46+L47+L50+L51+L52+L41+L40</f>
        <v>286</v>
      </c>
      <c r="M54" s="1018">
        <f>M30+M32+M37+M38+M35+M44+M36+M48+M42+M49+M43+M45+M53+M39+M46+M47+M50+M51+M52+M41+M40</f>
        <v>1705</v>
      </c>
      <c r="N54" s="1025">
        <f>SUM(N30:N53)</f>
        <v>10</v>
      </c>
      <c r="O54" s="1025">
        <f>SUM(O30:O53)</f>
        <v>3</v>
      </c>
      <c r="P54" s="1025">
        <f aca="true" t="shared" si="13" ref="P54:V54">SUM(P35:P53)</f>
        <v>6</v>
      </c>
      <c r="Q54" s="1025">
        <f t="shared" si="13"/>
        <v>9</v>
      </c>
      <c r="R54" s="1025">
        <f t="shared" si="13"/>
        <v>16</v>
      </c>
      <c r="S54" s="1025">
        <f t="shared" si="13"/>
        <v>8</v>
      </c>
      <c r="T54" s="1025">
        <f t="shared" si="13"/>
        <v>13</v>
      </c>
      <c r="U54" s="1025">
        <f t="shared" si="13"/>
        <v>8</v>
      </c>
      <c r="V54" s="1025">
        <f t="shared" si="13"/>
        <v>0</v>
      </c>
      <c r="W54" s="20">
        <f>G54*30</f>
        <v>2910</v>
      </c>
      <c r="AR54" s="1141"/>
    </row>
    <row r="55" spans="1:44" s="27" customFormat="1" ht="19.5" customHeight="1" thickBot="1">
      <c r="A55" s="1741" t="s">
        <v>513</v>
      </c>
      <c r="B55" s="1742"/>
      <c r="C55" s="1742"/>
      <c r="D55" s="1742"/>
      <c r="E55" s="1742"/>
      <c r="F55" s="1742"/>
      <c r="G55" s="1742"/>
      <c r="H55" s="1758"/>
      <c r="I55" s="1758"/>
      <c r="J55" s="1758"/>
      <c r="K55" s="1758"/>
      <c r="L55" s="1758"/>
      <c r="M55" s="1758"/>
      <c r="N55" s="1742"/>
      <c r="O55" s="1742"/>
      <c r="P55" s="1742"/>
      <c r="Q55" s="1742"/>
      <c r="R55" s="1742"/>
      <c r="S55" s="1742"/>
      <c r="T55" s="1742"/>
      <c r="U55" s="1742"/>
      <c r="V55" s="1743"/>
      <c r="AR55" s="1141"/>
    </row>
    <row r="56" spans="1:44" s="27" customFormat="1" ht="19.5" customHeight="1">
      <c r="A56" s="494" t="s">
        <v>175</v>
      </c>
      <c r="B56" s="857" t="s">
        <v>438</v>
      </c>
      <c r="C56" s="838"/>
      <c r="D56" s="82">
        <v>2</v>
      </c>
      <c r="E56" s="82"/>
      <c r="F56" s="1289"/>
      <c r="G56" s="1293">
        <v>3</v>
      </c>
      <c r="H56" s="1490">
        <f>G56*30</f>
        <v>90</v>
      </c>
      <c r="I56" s="495"/>
      <c r="J56" s="495"/>
      <c r="K56" s="495"/>
      <c r="L56" s="495"/>
      <c r="M56" s="496"/>
      <c r="N56" s="1429"/>
      <c r="O56" s="187"/>
      <c r="P56" s="187"/>
      <c r="Q56" s="187"/>
      <c r="R56" s="187"/>
      <c r="S56" s="187"/>
      <c r="T56" s="1430"/>
      <c r="U56" s="187"/>
      <c r="V56" s="1054"/>
      <c r="W56" s="27" t="s">
        <v>352</v>
      </c>
      <c r="AR56" s="1141"/>
    </row>
    <row r="57" spans="1:44" s="27" customFormat="1" ht="19.5" customHeight="1">
      <c r="A57" s="1078" t="s">
        <v>176</v>
      </c>
      <c r="B57" s="858" t="s">
        <v>636</v>
      </c>
      <c r="C57" s="841"/>
      <c r="D57" s="40">
        <v>4</v>
      </c>
      <c r="E57" s="40"/>
      <c r="F57" s="1290"/>
      <c r="G57" s="1074">
        <v>4.5</v>
      </c>
      <c r="H57" s="1479">
        <f>G57*30</f>
        <v>135</v>
      </c>
      <c r="I57" s="964"/>
      <c r="J57" s="964"/>
      <c r="K57" s="964"/>
      <c r="L57" s="964"/>
      <c r="M57" s="1080"/>
      <c r="N57" s="1431"/>
      <c r="O57" s="194"/>
      <c r="P57" s="194"/>
      <c r="Q57" s="194"/>
      <c r="R57" s="194"/>
      <c r="S57" s="194"/>
      <c r="T57" s="1432"/>
      <c r="U57" s="194"/>
      <c r="V57" s="1056"/>
      <c r="AR57" s="1141"/>
    </row>
    <row r="58" spans="1:44" s="27" customFormat="1" ht="19.5" customHeight="1">
      <c r="A58" s="1078" t="s">
        <v>179</v>
      </c>
      <c r="B58" s="858" t="s">
        <v>637</v>
      </c>
      <c r="C58" s="847"/>
      <c r="D58" s="16">
        <v>6</v>
      </c>
      <c r="E58" s="16"/>
      <c r="F58" s="1291"/>
      <c r="G58" s="1294">
        <v>4.5</v>
      </c>
      <c r="H58" s="1479">
        <f>G58*30</f>
        <v>135</v>
      </c>
      <c r="I58" s="58"/>
      <c r="J58" s="58"/>
      <c r="K58" s="58"/>
      <c r="L58" s="58"/>
      <c r="M58" s="497"/>
      <c r="N58" s="1433"/>
      <c r="O58" s="191"/>
      <c r="P58" s="191"/>
      <c r="Q58" s="191"/>
      <c r="R58" s="191"/>
      <c r="S58" s="58"/>
      <c r="T58" s="937"/>
      <c r="U58" s="58"/>
      <c r="V58" s="1055"/>
      <c r="Y58" s="27" t="s">
        <v>352</v>
      </c>
      <c r="AR58" s="1141"/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4.5</v>
      </c>
      <c r="H59" s="1479">
        <f>G59*30</f>
        <v>135</v>
      </c>
      <c r="I59" s="58"/>
      <c r="J59" s="58"/>
      <c r="K59" s="58"/>
      <c r="L59" s="58"/>
      <c r="M59" s="497"/>
      <c r="N59" s="1433"/>
      <c r="O59" s="191"/>
      <c r="P59" s="191"/>
      <c r="Q59" s="191"/>
      <c r="R59" s="191"/>
      <c r="S59" s="191"/>
      <c r="T59" s="1432"/>
      <c r="U59" s="194"/>
      <c r="V59" s="1056"/>
      <c r="Z59" s="27" t="s">
        <v>352</v>
      </c>
      <c r="AR59" s="1141"/>
    </row>
    <row r="60" spans="1:44" s="27" customFormat="1" ht="19.5" customHeight="1" thickBot="1">
      <c r="A60" s="1220"/>
      <c r="B60" s="1485" t="s">
        <v>444</v>
      </c>
      <c r="C60" s="1486"/>
      <c r="D60" s="145"/>
      <c r="E60" s="145"/>
      <c r="F60" s="1487"/>
      <c r="G60" s="1065">
        <f>SUM(G56:G59)</f>
        <v>16.5</v>
      </c>
      <c r="H60" s="1491">
        <f>SUM(H56:H59)</f>
        <v>495</v>
      </c>
      <c r="I60" s="237"/>
      <c r="J60" s="237"/>
      <c r="K60" s="237"/>
      <c r="L60" s="237"/>
      <c r="M60" s="501"/>
      <c r="N60" s="1488"/>
      <c r="O60" s="196"/>
      <c r="P60" s="196"/>
      <c r="Q60" s="196"/>
      <c r="R60" s="196"/>
      <c r="S60" s="196"/>
      <c r="T60" s="196"/>
      <c r="U60" s="196"/>
      <c r="V60" s="1489"/>
      <c r="Z60" s="27" t="s">
        <v>352</v>
      </c>
      <c r="AR60" s="1141"/>
    </row>
    <row r="61" spans="1:44" s="27" customFormat="1" ht="19.5" customHeight="1" thickBot="1">
      <c r="A61" s="1656" t="s">
        <v>563</v>
      </c>
      <c r="B61" s="1757"/>
      <c r="C61" s="1757"/>
      <c r="D61" s="1757"/>
      <c r="E61" s="1757"/>
      <c r="F61" s="1757"/>
      <c r="G61" s="1757"/>
      <c r="H61" s="1757"/>
      <c r="I61" s="1757"/>
      <c r="J61" s="1757"/>
      <c r="K61" s="1757"/>
      <c r="L61" s="1757"/>
      <c r="M61" s="1757"/>
      <c r="N61" s="1757"/>
      <c r="O61" s="1757"/>
      <c r="P61" s="1757"/>
      <c r="Q61" s="1757"/>
      <c r="R61" s="1757"/>
      <c r="S61" s="1757"/>
      <c r="T61" s="1757"/>
      <c r="U61" s="1757"/>
      <c r="V61" s="1657"/>
      <c r="AR61" s="1141"/>
    </row>
    <row r="62" spans="1:44" s="979" customFormat="1" ht="19.5" customHeight="1" thickBot="1">
      <c r="A62" s="494" t="s">
        <v>514</v>
      </c>
      <c r="B62" s="862" t="s">
        <v>564</v>
      </c>
      <c r="C62" s="861">
        <v>8</v>
      </c>
      <c r="D62" s="95"/>
      <c r="E62" s="95"/>
      <c r="F62" s="1274"/>
      <c r="G62" s="1296">
        <f>6+1.5</f>
        <v>7.5</v>
      </c>
      <c r="H62" s="1768"/>
      <c r="I62" s="1769"/>
      <c r="J62" s="1769"/>
      <c r="K62" s="1769"/>
      <c r="L62" s="1769"/>
      <c r="M62" s="1770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352</v>
      </c>
      <c r="AR62" s="1142"/>
    </row>
    <row r="63" spans="1:44" s="27" customFormat="1" ht="19.5" customHeight="1" thickBot="1">
      <c r="A63" s="1771" t="s">
        <v>203</v>
      </c>
      <c r="B63" s="1772"/>
      <c r="C63" s="854"/>
      <c r="D63" s="90"/>
      <c r="E63" s="90"/>
      <c r="F63" s="1295"/>
      <c r="G63" s="1018">
        <f>G62+G60</f>
        <v>24</v>
      </c>
      <c r="H63" s="1287">
        <f>G63*30</f>
        <v>720</v>
      </c>
      <c r="I63" s="1775"/>
      <c r="J63" s="1757"/>
      <c r="K63" s="1757"/>
      <c r="L63" s="1757"/>
      <c r="M63" s="1657"/>
      <c r="N63" s="923">
        <f aca="true" t="shared" si="14" ref="N63:V63">SUM(N56:N62)</f>
        <v>0</v>
      </c>
      <c r="O63" s="200">
        <f t="shared" si="14"/>
        <v>0</v>
      </c>
      <c r="P63" s="200">
        <f t="shared" si="14"/>
        <v>0</v>
      </c>
      <c r="Q63" s="200">
        <f t="shared" si="14"/>
        <v>0</v>
      </c>
      <c r="R63" s="200">
        <f t="shared" si="14"/>
        <v>0</v>
      </c>
      <c r="S63" s="200">
        <f t="shared" si="14"/>
        <v>0</v>
      </c>
      <c r="T63" s="200">
        <f t="shared" si="14"/>
        <v>0</v>
      </c>
      <c r="U63" s="200">
        <f t="shared" si="14"/>
        <v>0</v>
      </c>
      <c r="V63" s="1059">
        <f t="shared" si="14"/>
        <v>0</v>
      </c>
      <c r="AR63" s="1141"/>
    </row>
    <row r="64" spans="1:44" s="41" customFormat="1" ht="19.5" customHeight="1" thickBot="1">
      <c r="A64" s="1773" t="s">
        <v>457</v>
      </c>
      <c r="B64" s="1774"/>
      <c r="C64" s="1123"/>
      <c r="D64" s="1124"/>
      <c r="E64" s="1125"/>
      <c r="F64" s="1231"/>
      <c r="G64" s="1237">
        <f>G28+G54+G63</f>
        <v>180</v>
      </c>
      <c r="H64" s="1287">
        <f>G64*30</f>
        <v>5400</v>
      </c>
      <c r="I64" s="1283">
        <f aca="true" t="shared" si="15" ref="I64:V64">I28+I54+I63</f>
        <v>1787</v>
      </c>
      <c r="J64" s="1283">
        <f t="shared" si="15"/>
        <v>884</v>
      </c>
      <c r="K64" s="1283">
        <f t="shared" si="15"/>
        <v>302</v>
      </c>
      <c r="L64" s="1283">
        <f t="shared" si="15"/>
        <v>601</v>
      </c>
      <c r="M64" s="1288">
        <f t="shared" si="15"/>
        <v>2773</v>
      </c>
      <c r="N64" s="1287">
        <f t="shared" si="15"/>
        <v>22</v>
      </c>
      <c r="O64" s="1283">
        <f t="shared" si="15"/>
        <v>18</v>
      </c>
      <c r="P64" s="1283">
        <f t="shared" si="15"/>
        <v>13</v>
      </c>
      <c r="Q64" s="1283">
        <f t="shared" si="15"/>
        <v>11.5</v>
      </c>
      <c r="R64" s="1283">
        <f t="shared" si="15"/>
        <v>16</v>
      </c>
      <c r="S64" s="1283">
        <f t="shared" si="15"/>
        <v>11</v>
      </c>
      <c r="T64" s="1283">
        <f t="shared" si="15"/>
        <v>16</v>
      </c>
      <c r="U64" s="1283">
        <f t="shared" si="15"/>
        <v>8</v>
      </c>
      <c r="V64" s="1288">
        <f t="shared" si="15"/>
        <v>0</v>
      </c>
      <c r="W64" s="20"/>
      <c r="AR64" s="231"/>
    </row>
    <row r="65" spans="1:44" s="27" customFormat="1" ht="19.5" customHeight="1" thickBot="1">
      <c r="A65" s="1656" t="s">
        <v>230</v>
      </c>
      <c r="B65" s="1757"/>
      <c r="C65" s="1757"/>
      <c r="D65" s="1757"/>
      <c r="E65" s="1757"/>
      <c r="F65" s="1757"/>
      <c r="G65" s="1757"/>
      <c r="H65" s="1757"/>
      <c r="I65" s="1757"/>
      <c r="J65" s="1757"/>
      <c r="K65" s="1757"/>
      <c r="L65" s="1757"/>
      <c r="M65" s="1757"/>
      <c r="N65" s="1757"/>
      <c r="O65" s="1757"/>
      <c r="P65" s="1757"/>
      <c r="Q65" s="1757"/>
      <c r="R65" s="1757"/>
      <c r="S65" s="1757"/>
      <c r="T65" s="1757"/>
      <c r="U65" s="1757"/>
      <c r="V65" s="1657"/>
      <c r="AR65" s="1141"/>
    </row>
    <row r="66" spans="1:44" s="27" customFormat="1" ht="19.5" customHeight="1" thickBot="1">
      <c r="A66" s="1656" t="s">
        <v>501</v>
      </c>
      <c r="B66" s="1757"/>
      <c r="C66" s="1757"/>
      <c r="D66" s="1757"/>
      <c r="E66" s="1757"/>
      <c r="F66" s="1757"/>
      <c r="G66" s="1757"/>
      <c r="H66" s="1757"/>
      <c r="I66" s="1757"/>
      <c r="J66" s="1757"/>
      <c r="K66" s="1757"/>
      <c r="L66" s="1757"/>
      <c r="M66" s="1757"/>
      <c r="N66" s="1757"/>
      <c r="O66" s="1757"/>
      <c r="P66" s="1757"/>
      <c r="Q66" s="1757"/>
      <c r="R66" s="1757"/>
      <c r="S66" s="1757"/>
      <c r="T66" s="1757"/>
      <c r="U66" s="1757"/>
      <c r="V66" s="1657"/>
      <c r="AR66" s="1141"/>
    </row>
    <row r="67" spans="1:44" s="27" customFormat="1" ht="19.5" customHeight="1">
      <c r="A67" s="1731" t="s">
        <v>631</v>
      </c>
      <c r="B67" s="1732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1"/>
    </row>
    <row r="68" spans="1:44" s="979" customFormat="1" ht="19.5" customHeight="1">
      <c r="A68" s="1731" t="s">
        <v>632</v>
      </c>
      <c r="B68" s="1732"/>
      <c r="C68" s="947"/>
      <c r="D68" s="284" t="s">
        <v>45</v>
      </c>
      <c r="E68" s="284"/>
      <c r="F68" s="892"/>
      <c r="G68" s="1067">
        <v>3</v>
      </c>
      <c r="H68" s="948">
        <f aca="true" t="shared" si="16" ref="H68:H73">G68*30</f>
        <v>90</v>
      </c>
      <c r="I68" s="895">
        <f aca="true" t="shared" si="17" ref="I68:I73">J68+K68+L68</f>
        <v>30</v>
      </c>
      <c r="J68" s="287">
        <v>20</v>
      </c>
      <c r="K68" s="288"/>
      <c r="L68" s="288">
        <v>10</v>
      </c>
      <c r="M68" s="289">
        <f aca="true" t="shared" si="18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142"/>
    </row>
    <row r="69" spans="1:44" s="903" customFormat="1" ht="19.5" customHeight="1">
      <c r="A69" s="1739" t="s">
        <v>414</v>
      </c>
      <c r="B69" s="1740"/>
      <c r="C69" s="1396"/>
      <c r="D69" s="1397">
        <v>4</v>
      </c>
      <c r="E69" s="1397"/>
      <c r="F69" s="1398"/>
      <c r="G69" s="1067">
        <v>3</v>
      </c>
      <c r="H69" s="948">
        <f t="shared" si="16"/>
        <v>90</v>
      </c>
      <c r="I69" s="895">
        <f t="shared" si="17"/>
        <v>36</v>
      </c>
      <c r="J69" s="287">
        <v>18</v>
      </c>
      <c r="K69" s="288"/>
      <c r="L69" s="288">
        <v>18</v>
      </c>
      <c r="M69" s="289">
        <f t="shared" si="18"/>
        <v>54</v>
      </c>
      <c r="N69" s="1399"/>
      <c r="O69" s="1400"/>
      <c r="P69" s="981"/>
      <c r="Q69" s="981">
        <v>2</v>
      </c>
      <c r="R69" s="981"/>
      <c r="S69" s="981"/>
      <c r="T69" s="80"/>
      <c r="U69" s="80"/>
      <c r="V69" s="430"/>
      <c r="AB69" s="20"/>
      <c r="AC69" s="1698"/>
      <c r="AD69" s="1699"/>
      <c r="AE69" s="1699"/>
      <c r="AF69" s="1699"/>
      <c r="AG69" s="1699"/>
      <c r="AH69" s="1699"/>
      <c r="AI69" s="1699"/>
      <c r="AJ69" s="1699"/>
      <c r="AK69" s="1699"/>
      <c r="AL69" s="1699"/>
      <c r="AM69" s="1699"/>
      <c r="AN69" s="1767"/>
      <c r="AR69" s="231"/>
    </row>
    <row r="70" spans="1:44" s="903" customFormat="1" ht="19.5" customHeight="1">
      <c r="A70" s="1739" t="s">
        <v>401</v>
      </c>
      <c r="B70" s="1740"/>
      <c r="C70" s="1396"/>
      <c r="D70" s="1397">
        <v>5</v>
      </c>
      <c r="E70" s="1397"/>
      <c r="F70" s="1398"/>
      <c r="G70" s="994">
        <v>3</v>
      </c>
      <c r="H70" s="1029">
        <f t="shared" si="16"/>
        <v>90</v>
      </c>
      <c r="I70" s="1332">
        <f t="shared" si="17"/>
        <v>30</v>
      </c>
      <c r="J70" s="1333">
        <v>20</v>
      </c>
      <c r="K70" s="958"/>
      <c r="L70" s="958">
        <v>10</v>
      </c>
      <c r="M70" s="1334">
        <f t="shared" si="18"/>
        <v>60</v>
      </c>
      <c r="N70" s="1399"/>
      <c r="O70" s="1400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</row>
    <row r="71" spans="1:44" s="903" customFormat="1" ht="19.5" customHeight="1">
      <c r="A71" s="1739" t="s">
        <v>413</v>
      </c>
      <c r="B71" s="1740"/>
      <c r="C71" s="1396"/>
      <c r="D71" s="1397">
        <v>6</v>
      </c>
      <c r="E71" s="1397"/>
      <c r="F71" s="1398"/>
      <c r="G71" s="1067">
        <v>3</v>
      </c>
      <c r="H71" s="948">
        <f t="shared" si="16"/>
        <v>90</v>
      </c>
      <c r="I71" s="895">
        <f t="shared" si="17"/>
        <v>36</v>
      </c>
      <c r="J71" s="287">
        <v>18</v>
      </c>
      <c r="K71" s="288"/>
      <c r="L71" s="288">
        <v>18</v>
      </c>
      <c r="M71" s="289">
        <f t="shared" si="18"/>
        <v>54</v>
      </c>
      <c r="N71" s="1399"/>
      <c r="O71" s="1400"/>
      <c r="P71" s="981"/>
      <c r="Q71" s="981"/>
      <c r="R71" s="981"/>
      <c r="S71" s="981">
        <v>2</v>
      </c>
      <c r="T71" s="58"/>
      <c r="U71" s="58"/>
      <c r="V71" s="114"/>
      <c r="AB71" s="20" t="s">
        <v>359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</row>
    <row r="72" spans="1:44" s="903" customFormat="1" ht="19.5" customHeight="1">
      <c r="A72" s="1764" t="s">
        <v>410</v>
      </c>
      <c r="B72" s="1765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</row>
    <row r="73" spans="1:44" s="979" customFormat="1" ht="19.5" customHeight="1" thickBot="1">
      <c r="A73" s="1764" t="s">
        <v>415</v>
      </c>
      <c r="B73" s="1765"/>
      <c r="C73" s="211"/>
      <c r="D73" s="40">
        <v>8</v>
      </c>
      <c r="E73" s="40"/>
      <c r="F73" s="1013"/>
      <c r="G73" s="1067">
        <v>3</v>
      </c>
      <c r="H73" s="948">
        <f t="shared" si="16"/>
        <v>90</v>
      </c>
      <c r="I73" s="895">
        <f t="shared" si="17"/>
        <v>26</v>
      </c>
      <c r="J73" s="287">
        <v>13</v>
      </c>
      <c r="K73" s="288"/>
      <c r="L73" s="288">
        <v>13</v>
      </c>
      <c r="M73" s="289">
        <f t="shared" si="18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142"/>
    </row>
    <row r="74" spans="1:44" s="903" customFormat="1" ht="19.5" customHeight="1" thickBot="1">
      <c r="A74" s="1784" t="s">
        <v>400</v>
      </c>
      <c r="B74" s="1785"/>
      <c r="C74" s="1138"/>
      <c r="D74" s="1139"/>
      <c r="E74" s="1139"/>
      <c r="F74" s="1140"/>
      <c r="G74" s="1014">
        <f aca="true" t="shared" si="19" ref="G74:M74">SUM(G67:G73)</f>
        <v>22</v>
      </c>
      <c r="H74" s="1284">
        <f>G74*30</f>
        <v>660</v>
      </c>
      <c r="I74" s="901">
        <f t="shared" si="19"/>
        <v>233</v>
      </c>
      <c r="J74" s="901">
        <f t="shared" si="19"/>
        <v>139</v>
      </c>
      <c r="K74" s="901">
        <f t="shared" si="19"/>
        <v>0</v>
      </c>
      <c r="L74" s="901">
        <f t="shared" si="19"/>
        <v>94</v>
      </c>
      <c r="M74" s="901">
        <f t="shared" si="19"/>
        <v>427</v>
      </c>
      <c r="N74" s="912">
        <f>SUM(N68:N73)</f>
        <v>0</v>
      </c>
      <c r="O74" s="902">
        <f aca="true" t="shared" si="20" ref="O74:U74">SUM(O67:O73)</f>
        <v>0</v>
      </c>
      <c r="P74" s="902">
        <f t="shared" si="20"/>
        <v>5</v>
      </c>
      <c r="Q74" s="902">
        <f t="shared" si="20"/>
        <v>2</v>
      </c>
      <c r="R74" s="902">
        <f t="shared" si="20"/>
        <v>2</v>
      </c>
      <c r="S74" s="902">
        <f t="shared" si="20"/>
        <v>2</v>
      </c>
      <c r="T74" s="902">
        <f t="shared" si="20"/>
        <v>2</v>
      </c>
      <c r="U74" s="902">
        <f t="shared" si="20"/>
        <v>2</v>
      </c>
      <c r="V74" s="1401">
        <f>SUM(V68:V73)</f>
        <v>0</v>
      </c>
      <c r="AB74" s="20" t="s">
        <v>361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</row>
    <row r="75" spans="1:44" s="27" customFormat="1" ht="19.5" customHeight="1">
      <c r="A75" s="494" t="s">
        <v>311</v>
      </c>
      <c r="B75" s="850" t="s">
        <v>586</v>
      </c>
      <c r="C75" s="849"/>
      <c r="D75" s="59">
        <v>3</v>
      </c>
      <c r="E75" s="59"/>
      <c r="F75" s="865"/>
      <c r="G75" s="994">
        <v>4</v>
      </c>
      <c r="H75" s="868">
        <f aca="true" t="shared" si="21" ref="H75:H92">G75*30</f>
        <v>120</v>
      </c>
      <c r="I75" s="107">
        <f aca="true" t="shared" si="22" ref="I75:I92">J75+K75+L75</f>
        <v>45</v>
      </c>
      <c r="J75" s="57">
        <v>30</v>
      </c>
      <c r="K75" s="59"/>
      <c r="L75" s="59">
        <v>15</v>
      </c>
      <c r="M75" s="114">
        <f aca="true" t="shared" si="23" ref="M75:M92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141"/>
    </row>
    <row r="76" spans="1:44" s="27" customFormat="1" ht="19.5" customHeight="1">
      <c r="A76" s="141" t="s">
        <v>313</v>
      </c>
      <c r="B76" s="850" t="s">
        <v>606</v>
      </c>
      <c r="C76" s="849"/>
      <c r="D76" s="59">
        <v>3</v>
      </c>
      <c r="E76" s="59"/>
      <c r="F76" s="865"/>
      <c r="G76" s="994">
        <v>4</v>
      </c>
      <c r="H76" s="868">
        <f t="shared" si="21"/>
        <v>120</v>
      </c>
      <c r="I76" s="107">
        <f t="shared" si="22"/>
        <v>45</v>
      </c>
      <c r="J76" s="57">
        <v>30</v>
      </c>
      <c r="K76" s="59"/>
      <c r="L76" s="59">
        <v>15</v>
      </c>
      <c r="M76" s="114">
        <f t="shared" si="23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141"/>
    </row>
    <row r="77" spans="1:44" s="932" customFormat="1" ht="19.5" customHeight="1">
      <c r="A77" s="77" t="s">
        <v>315</v>
      </c>
      <c r="B77" s="850" t="s">
        <v>585</v>
      </c>
      <c r="C77" s="942"/>
      <c r="D77" s="55" t="s">
        <v>45</v>
      </c>
      <c r="E77" s="55"/>
      <c r="F77" s="865"/>
      <c r="G77" s="994">
        <v>4</v>
      </c>
      <c r="H77" s="951">
        <f>G77*30</f>
        <v>120</v>
      </c>
      <c r="I77" s="107">
        <f>J77+K77+L77</f>
        <v>45</v>
      </c>
      <c r="J77" s="57">
        <v>30</v>
      </c>
      <c r="K77" s="59"/>
      <c r="L77" s="59">
        <v>15</v>
      </c>
      <c r="M77" s="114">
        <f>H77-I77</f>
        <v>75</v>
      </c>
      <c r="N77" s="87"/>
      <c r="O77" s="80"/>
      <c r="P77" s="80">
        <v>3</v>
      </c>
      <c r="Q77" s="1492"/>
      <c r="R77" s="1492"/>
      <c r="S77" s="1492"/>
      <c r="T77" s="1492"/>
      <c r="U77" s="1492"/>
      <c r="V77" s="1494"/>
      <c r="AC77" s="1796"/>
      <c r="AD77" s="1793"/>
      <c r="AE77" s="1795"/>
      <c r="AF77" s="1792"/>
      <c r="AG77" s="1793"/>
      <c r="AH77" s="1795"/>
      <c r="AI77" s="1792"/>
      <c r="AJ77" s="1793"/>
      <c r="AK77" s="1795"/>
      <c r="AL77" s="1792"/>
      <c r="AM77" s="1793"/>
      <c r="AN77" s="1794"/>
      <c r="AR77" s="428"/>
    </row>
    <row r="78" spans="1:44" s="27" customFormat="1" ht="19.5" customHeight="1">
      <c r="A78" s="141" t="s">
        <v>317</v>
      </c>
      <c r="B78" s="1277" t="s">
        <v>642</v>
      </c>
      <c r="C78" s="849"/>
      <c r="D78" s="59">
        <v>3</v>
      </c>
      <c r="E78" s="59"/>
      <c r="F78" s="865"/>
      <c r="G78" s="994">
        <v>4</v>
      </c>
      <c r="H78" s="868">
        <f t="shared" si="21"/>
        <v>120</v>
      </c>
      <c r="I78" s="107">
        <f t="shared" si="22"/>
        <v>45</v>
      </c>
      <c r="J78" s="57">
        <v>30</v>
      </c>
      <c r="K78" s="59"/>
      <c r="L78" s="59">
        <v>15</v>
      </c>
      <c r="M78" s="114">
        <f t="shared" si="23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141"/>
    </row>
    <row r="79" spans="1:22" ht="18.75">
      <c r="A79" s="141"/>
      <c r="B79" s="1402" t="s">
        <v>574</v>
      </c>
      <c r="C79" s="849"/>
      <c r="D79" s="59">
        <v>3</v>
      </c>
      <c r="E79" s="59"/>
      <c r="F79" s="865"/>
      <c r="G79" s="994">
        <v>4</v>
      </c>
      <c r="H79" s="868">
        <f t="shared" si="21"/>
        <v>120</v>
      </c>
      <c r="I79" s="107">
        <f t="shared" si="22"/>
        <v>45</v>
      </c>
      <c r="J79" s="57">
        <v>30</v>
      </c>
      <c r="K79" s="59"/>
      <c r="L79" s="59">
        <v>15</v>
      </c>
      <c r="M79" s="114">
        <f t="shared" si="23"/>
        <v>75</v>
      </c>
      <c r="N79" s="87"/>
      <c r="O79" s="80"/>
      <c r="P79" s="80">
        <v>3</v>
      </c>
      <c r="Q79" s="839"/>
      <c r="R79" s="839"/>
      <c r="S79" s="839"/>
      <c r="T79" s="839"/>
      <c r="U79" s="839"/>
      <c r="V79" s="1048"/>
    </row>
    <row r="80" spans="1:44" s="903" customFormat="1" ht="19.5" customHeight="1">
      <c r="A80" s="141" t="s">
        <v>318</v>
      </c>
      <c r="B80" s="856" t="s">
        <v>36</v>
      </c>
      <c r="C80" s="841"/>
      <c r="D80" s="30">
        <v>3</v>
      </c>
      <c r="E80" s="30"/>
      <c r="F80" s="1133"/>
      <c r="G80" s="1001">
        <v>3</v>
      </c>
      <c r="H80" s="948">
        <f t="shared" si="21"/>
        <v>90</v>
      </c>
      <c r="I80" s="1335">
        <f t="shared" si="22"/>
        <v>30</v>
      </c>
      <c r="J80" s="627">
        <v>20</v>
      </c>
      <c r="K80" s="628"/>
      <c r="L80" s="628">
        <v>10</v>
      </c>
      <c r="M80" s="1336">
        <f t="shared" si="23"/>
        <v>60</v>
      </c>
      <c r="N80" s="1434"/>
      <c r="O80" s="1435"/>
      <c r="P80" s="1338">
        <v>2</v>
      </c>
      <c r="Q80" s="1338"/>
      <c r="R80" s="1338"/>
      <c r="S80" s="839"/>
      <c r="T80" s="1260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231"/>
    </row>
    <row r="81" spans="1:44" s="903" customFormat="1" ht="19.5" customHeight="1">
      <c r="A81" s="141" t="s">
        <v>326</v>
      </c>
      <c r="B81" s="1277" t="s">
        <v>638</v>
      </c>
      <c r="C81" s="949"/>
      <c r="D81" s="360">
        <v>3</v>
      </c>
      <c r="E81" s="360"/>
      <c r="F81" s="1299"/>
      <c r="G81" s="1001">
        <v>3</v>
      </c>
      <c r="H81" s="952">
        <f>G81*30</f>
        <v>90</v>
      </c>
      <c r="I81" s="295">
        <f>J81+K81+L81</f>
        <v>30</v>
      </c>
      <c r="J81" s="269">
        <v>20</v>
      </c>
      <c r="K81" s="327"/>
      <c r="L81" s="327">
        <v>10</v>
      </c>
      <c r="M81" s="840">
        <f>H81-I81</f>
        <v>60</v>
      </c>
      <c r="N81" s="934"/>
      <c r="O81" s="626"/>
      <c r="P81" s="964">
        <v>2</v>
      </c>
      <c r="Q81" s="1338"/>
      <c r="R81" s="1338"/>
      <c r="S81" s="839"/>
      <c r="T81" s="1493"/>
      <c r="U81" s="839"/>
      <c r="V81" s="84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R81" s="231"/>
    </row>
    <row r="82" spans="1:44" s="1127" customFormat="1" ht="19.5" customHeight="1">
      <c r="A82" s="141" t="s">
        <v>327</v>
      </c>
      <c r="B82" s="1277" t="s">
        <v>56</v>
      </c>
      <c r="C82" s="949"/>
      <c r="D82" s="360">
        <v>3</v>
      </c>
      <c r="E82" s="360"/>
      <c r="F82" s="1299"/>
      <c r="G82" s="1001">
        <v>3</v>
      </c>
      <c r="H82" s="952">
        <f t="shared" si="21"/>
        <v>90</v>
      </c>
      <c r="I82" s="295">
        <f t="shared" si="22"/>
        <v>30</v>
      </c>
      <c r="J82" s="269">
        <v>20</v>
      </c>
      <c r="K82" s="327"/>
      <c r="L82" s="327">
        <v>10</v>
      </c>
      <c r="M82" s="840">
        <f t="shared" si="23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69"/>
      <c r="AB82" s="1127" t="s">
        <v>362</v>
      </c>
      <c r="AC82" s="1127" t="e">
        <f>COUNTIF(#REF!,AC$9)</f>
        <v>#REF!</v>
      </c>
      <c r="AD82" s="1127" t="e">
        <f>COUNTIF(#REF!,AD$9)</f>
        <v>#REF!</v>
      </c>
      <c r="AE82" s="1127" t="e">
        <f>COUNTIF(#REF!,AE$9)</f>
        <v>#REF!</v>
      </c>
      <c r="AF82" s="1127" t="e">
        <f>COUNTIF(#REF!,AF$9)</f>
        <v>#REF!</v>
      </c>
      <c r="AG82" s="1127" t="e">
        <f>COUNTIF(#REF!,AG$9)</f>
        <v>#REF!</v>
      </c>
      <c r="AH82" s="1127" t="e">
        <f>COUNTIF(#REF!,AH$9)</f>
        <v>#REF!</v>
      </c>
      <c r="AI82" s="1127" t="e">
        <f>COUNTIF(#REF!,AI$9)</f>
        <v>#REF!</v>
      </c>
      <c r="AJ82" s="1127" t="e">
        <f>COUNTIF(#REF!,AJ$9)</f>
        <v>#REF!</v>
      </c>
      <c r="AK82" s="1127" t="e">
        <f>COUNTIF(#REF!,AK$9)</f>
        <v>#REF!</v>
      </c>
      <c r="AL82" s="1127" t="e">
        <f>COUNTIF(#REF!,AL$9)</f>
        <v>#REF!</v>
      </c>
      <c r="AM82" s="1127" t="e">
        <f>COUNTIF(#REF!,AM$9)</f>
        <v>#REF!</v>
      </c>
      <c r="AN82" s="1127" t="e">
        <f>COUNTIF(#REF!,AN$9)</f>
        <v>#REF!</v>
      </c>
      <c r="AR82" s="231"/>
    </row>
    <row r="83" spans="1:44" s="1127" customFormat="1" ht="19.5" customHeight="1">
      <c r="A83" s="141" t="s">
        <v>328</v>
      </c>
      <c r="B83" s="1470" t="s">
        <v>575</v>
      </c>
      <c r="C83" s="949"/>
      <c r="D83" s="360">
        <v>3</v>
      </c>
      <c r="E83" s="360"/>
      <c r="F83" s="1299"/>
      <c r="G83" s="1001">
        <v>3</v>
      </c>
      <c r="H83" s="952">
        <f t="shared" si="21"/>
        <v>90</v>
      </c>
      <c r="I83" s="295">
        <f t="shared" si="22"/>
        <v>30</v>
      </c>
      <c r="J83" s="269">
        <v>20</v>
      </c>
      <c r="K83" s="327"/>
      <c r="L83" s="327">
        <v>10</v>
      </c>
      <c r="M83" s="840">
        <f t="shared" si="23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69"/>
      <c r="AR83" s="231"/>
    </row>
    <row r="84" spans="1:44" s="1127" customFormat="1" ht="19.5" customHeight="1">
      <c r="A84" s="141"/>
      <c r="B84" s="1471" t="s">
        <v>574</v>
      </c>
      <c r="C84" s="949"/>
      <c r="D84" s="360">
        <v>3</v>
      </c>
      <c r="E84" s="360"/>
      <c r="F84" s="1299"/>
      <c r="G84" s="1001">
        <v>3</v>
      </c>
      <c r="H84" s="952">
        <f t="shared" si="21"/>
        <v>90</v>
      </c>
      <c r="I84" s="295">
        <f t="shared" si="22"/>
        <v>30</v>
      </c>
      <c r="J84" s="269">
        <v>20</v>
      </c>
      <c r="K84" s="327"/>
      <c r="L84" s="327">
        <v>10</v>
      </c>
      <c r="M84" s="840">
        <f t="shared" si="23"/>
        <v>60</v>
      </c>
      <c r="N84" s="934"/>
      <c r="O84" s="626"/>
      <c r="P84" s="964">
        <v>2</v>
      </c>
      <c r="Q84" s="964"/>
      <c r="R84" s="1300"/>
      <c r="S84" s="964"/>
      <c r="T84" s="626"/>
      <c r="U84" s="1301"/>
      <c r="V84" s="1469"/>
      <c r="AR84" s="231"/>
    </row>
    <row r="85" spans="1:44" s="1127" customFormat="1" ht="19.5" customHeight="1">
      <c r="A85" s="141" t="s">
        <v>330</v>
      </c>
      <c r="B85" s="848" t="s">
        <v>36</v>
      </c>
      <c r="C85" s="949"/>
      <c r="D85" s="1302">
        <v>4</v>
      </c>
      <c r="E85" s="1302"/>
      <c r="F85" s="1303"/>
      <c r="G85" s="1001">
        <v>3</v>
      </c>
      <c r="H85" s="952">
        <f t="shared" si="21"/>
        <v>90</v>
      </c>
      <c r="I85" s="295">
        <f t="shared" si="22"/>
        <v>36</v>
      </c>
      <c r="J85" s="269">
        <v>18</v>
      </c>
      <c r="K85" s="327"/>
      <c r="L85" s="327">
        <v>18</v>
      </c>
      <c r="M85" s="840">
        <f t="shared" si="23"/>
        <v>54</v>
      </c>
      <c r="N85" s="1304"/>
      <c r="O85" s="1302"/>
      <c r="P85" s="1302"/>
      <c r="Q85" s="1302">
        <v>2</v>
      </c>
      <c r="R85" s="1300"/>
      <c r="S85" s="964"/>
      <c r="T85" s="626"/>
      <c r="U85" s="1301"/>
      <c r="V85" s="1469"/>
      <c r="AR85" s="231"/>
    </row>
    <row r="86" spans="1:44" s="1127" customFormat="1" ht="19.5" customHeight="1">
      <c r="A86" s="141" t="s">
        <v>331</v>
      </c>
      <c r="B86" s="1277" t="s">
        <v>65</v>
      </c>
      <c r="C86" s="1472"/>
      <c r="D86" s="1302">
        <v>4</v>
      </c>
      <c r="E86" s="1302"/>
      <c r="F86" s="1303"/>
      <c r="G86" s="1001">
        <v>3</v>
      </c>
      <c r="H86" s="952">
        <f t="shared" si="21"/>
        <v>90</v>
      </c>
      <c r="I86" s="295">
        <f t="shared" si="22"/>
        <v>36</v>
      </c>
      <c r="J86" s="269">
        <v>18</v>
      </c>
      <c r="K86" s="327"/>
      <c r="L86" s="327">
        <v>18</v>
      </c>
      <c r="M86" s="840">
        <f t="shared" si="23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231"/>
    </row>
    <row r="87" spans="1:44" s="1127" customFormat="1" ht="19.5" customHeight="1">
      <c r="A87" s="141" t="s">
        <v>333</v>
      </c>
      <c r="B87" s="1392" t="s">
        <v>312</v>
      </c>
      <c r="C87" s="1472"/>
      <c r="D87" s="1302">
        <v>4</v>
      </c>
      <c r="E87" s="1302"/>
      <c r="F87" s="1303"/>
      <c r="G87" s="1001">
        <v>3</v>
      </c>
      <c r="H87" s="952">
        <f t="shared" si="21"/>
        <v>90</v>
      </c>
      <c r="I87" s="295">
        <f t="shared" si="22"/>
        <v>36</v>
      </c>
      <c r="J87" s="269">
        <v>18</v>
      </c>
      <c r="K87" s="327"/>
      <c r="L87" s="327">
        <v>18</v>
      </c>
      <c r="M87" s="840">
        <f t="shared" si="23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231"/>
    </row>
    <row r="88" spans="1:44" s="1127" customFormat="1" ht="19.5" customHeight="1">
      <c r="A88" s="141" t="s">
        <v>334</v>
      </c>
      <c r="B88" s="1395" t="s">
        <v>108</v>
      </c>
      <c r="C88" s="1472"/>
      <c r="D88" s="1302">
        <v>4</v>
      </c>
      <c r="E88" s="1302"/>
      <c r="F88" s="1303"/>
      <c r="G88" s="1001">
        <v>3</v>
      </c>
      <c r="H88" s="952">
        <f t="shared" si="21"/>
        <v>90</v>
      </c>
      <c r="I88" s="295">
        <f t="shared" si="22"/>
        <v>36</v>
      </c>
      <c r="J88" s="269">
        <v>18</v>
      </c>
      <c r="K88" s="327"/>
      <c r="L88" s="327">
        <v>18</v>
      </c>
      <c r="M88" s="840">
        <f t="shared" si="23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231"/>
    </row>
    <row r="89" spans="1:44" s="1127" customFormat="1" ht="19.5" customHeight="1">
      <c r="A89" s="141" t="s">
        <v>335</v>
      </c>
      <c r="B89" s="1395" t="s">
        <v>44</v>
      </c>
      <c r="C89" s="1472"/>
      <c r="D89" s="1302">
        <v>4</v>
      </c>
      <c r="E89" s="1302"/>
      <c r="F89" s="1303"/>
      <c r="G89" s="1001">
        <v>3</v>
      </c>
      <c r="H89" s="952">
        <f t="shared" si="21"/>
        <v>90</v>
      </c>
      <c r="I89" s="295">
        <f t="shared" si="22"/>
        <v>36</v>
      </c>
      <c r="J89" s="269">
        <v>18</v>
      </c>
      <c r="K89" s="327"/>
      <c r="L89" s="327">
        <v>18</v>
      </c>
      <c r="M89" s="840">
        <f t="shared" si="23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231"/>
    </row>
    <row r="90" spans="1:44" s="1127" customFormat="1" ht="19.5" customHeight="1">
      <c r="A90" s="141"/>
      <c r="B90" s="1471" t="s">
        <v>574</v>
      </c>
      <c r="C90" s="1472"/>
      <c r="D90" s="1302">
        <v>4</v>
      </c>
      <c r="E90" s="1302"/>
      <c r="F90" s="1303"/>
      <c r="G90" s="1001">
        <v>3</v>
      </c>
      <c r="H90" s="952">
        <f t="shared" si="21"/>
        <v>90</v>
      </c>
      <c r="I90" s="295">
        <f t="shared" si="22"/>
        <v>36</v>
      </c>
      <c r="J90" s="269">
        <v>18</v>
      </c>
      <c r="K90" s="327"/>
      <c r="L90" s="327">
        <v>18</v>
      </c>
      <c r="M90" s="840">
        <f t="shared" si="23"/>
        <v>54</v>
      </c>
      <c r="N90" s="1304"/>
      <c r="O90" s="1302"/>
      <c r="P90" s="1302"/>
      <c r="Q90" s="1302">
        <v>2</v>
      </c>
      <c r="R90" s="1302"/>
      <c r="S90" s="1302"/>
      <c r="T90" s="58"/>
      <c r="U90" s="58"/>
      <c r="V90" s="114"/>
      <c r="AR90" s="231"/>
    </row>
    <row r="91" spans="1:44" s="1127" customFormat="1" ht="19.5" customHeight="1">
      <c r="A91" s="141" t="s">
        <v>337</v>
      </c>
      <c r="B91" s="856" t="s">
        <v>36</v>
      </c>
      <c r="C91" s="1472"/>
      <c r="D91" s="1302">
        <v>5</v>
      </c>
      <c r="E91" s="1302"/>
      <c r="F91" s="1305"/>
      <c r="G91" s="1001">
        <v>3</v>
      </c>
      <c r="H91" s="952">
        <f t="shared" si="21"/>
        <v>90</v>
      </c>
      <c r="I91" s="295">
        <f t="shared" si="22"/>
        <v>30</v>
      </c>
      <c r="J91" s="269">
        <v>20</v>
      </c>
      <c r="K91" s="327"/>
      <c r="L91" s="327">
        <v>10</v>
      </c>
      <c r="M91" s="840">
        <f t="shared" si="23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231"/>
    </row>
    <row r="92" spans="1:44" s="1127" customFormat="1" ht="19.5" customHeight="1">
      <c r="A92" s="141" t="s">
        <v>338</v>
      </c>
      <c r="B92" s="1010" t="s">
        <v>256</v>
      </c>
      <c r="C92" s="1436"/>
      <c r="D92" s="1302">
        <v>5</v>
      </c>
      <c r="E92" s="1302"/>
      <c r="F92" s="1305"/>
      <c r="G92" s="1001">
        <v>3</v>
      </c>
      <c r="H92" s="952">
        <f t="shared" si="21"/>
        <v>90</v>
      </c>
      <c r="I92" s="295">
        <f t="shared" si="22"/>
        <v>30</v>
      </c>
      <c r="J92" s="269">
        <v>20</v>
      </c>
      <c r="K92" s="327"/>
      <c r="L92" s="327">
        <v>10</v>
      </c>
      <c r="M92" s="840">
        <f t="shared" si="23"/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231"/>
    </row>
    <row r="93" spans="1:44" s="1127" customFormat="1" ht="19.5" customHeight="1">
      <c r="A93" s="141" t="s">
        <v>390</v>
      </c>
      <c r="B93" s="1395" t="s">
        <v>314</v>
      </c>
      <c r="C93" s="1436"/>
      <c r="D93" s="1302">
        <v>5</v>
      </c>
      <c r="E93" s="1302"/>
      <c r="F93" s="1305"/>
      <c r="G93" s="1001">
        <v>3</v>
      </c>
      <c r="H93" s="952">
        <f aca="true" t="shared" si="24" ref="H93:H98">G93*30</f>
        <v>90</v>
      </c>
      <c r="I93" s="295">
        <f aca="true" t="shared" si="25" ref="I93:I98">J93+K93+L93</f>
        <v>30</v>
      </c>
      <c r="J93" s="269">
        <v>20</v>
      </c>
      <c r="K93" s="327"/>
      <c r="L93" s="327">
        <v>10</v>
      </c>
      <c r="M93" s="840">
        <f aca="true" t="shared" si="26" ref="M93:M98">H93-I93</f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231"/>
    </row>
    <row r="94" spans="1:44" s="1127" customFormat="1" ht="19.5" customHeight="1">
      <c r="A94" s="141" t="s">
        <v>391</v>
      </c>
      <c r="B94" s="1395" t="s">
        <v>627</v>
      </c>
      <c r="C94" s="1436"/>
      <c r="D94" s="1302">
        <v>5</v>
      </c>
      <c r="E94" s="1302"/>
      <c r="F94" s="1305"/>
      <c r="G94" s="1001">
        <v>3</v>
      </c>
      <c r="H94" s="952">
        <f t="shared" si="24"/>
        <v>90</v>
      </c>
      <c r="I94" s="295">
        <f t="shared" si="25"/>
        <v>30</v>
      </c>
      <c r="J94" s="269">
        <v>20</v>
      </c>
      <c r="K94" s="327"/>
      <c r="L94" s="327">
        <v>10</v>
      </c>
      <c r="M94" s="840">
        <f t="shared" si="26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231"/>
    </row>
    <row r="95" spans="1:45" s="1127" customFormat="1" ht="19.5" customHeight="1">
      <c r="A95" s="141" t="s">
        <v>392</v>
      </c>
      <c r="B95" s="1395" t="s">
        <v>628</v>
      </c>
      <c r="C95" s="1436"/>
      <c r="D95" s="1302">
        <v>5</v>
      </c>
      <c r="E95" s="1302"/>
      <c r="F95" s="1305"/>
      <c r="G95" s="1001">
        <v>3</v>
      </c>
      <c r="H95" s="952">
        <f t="shared" si="24"/>
        <v>90</v>
      </c>
      <c r="I95" s="295">
        <f t="shared" si="25"/>
        <v>30</v>
      </c>
      <c r="J95" s="269">
        <v>20</v>
      </c>
      <c r="K95" s="327"/>
      <c r="L95" s="327">
        <v>10</v>
      </c>
      <c r="M95" s="840">
        <f t="shared" si="26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231"/>
      <c r="AS95" s="41"/>
    </row>
    <row r="96" spans="1:44" s="1127" customFormat="1" ht="19.5" customHeight="1">
      <c r="A96" s="141" t="s">
        <v>426</v>
      </c>
      <c r="B96" s="1395" t="s">
        <v>52</v>
      </c>
      <c r="C96" s="1436"/>
      <c r="D96" s="1302">
        <v>5</v>
      </c>
      <c r="E96" s="1302"/>
      <c r="F96" s="1305"/>
      <c r="G96" s="1001">
        <v>3</v>
      </c>
      <c r="H96" s="952">
        <f t="shared" si="24"/>
        <v>90</v>
      </c>
      <c r="I96" s="295">
        <f t="shared" si="25"/>
        <v>30</v>
      </c>
      <c r="J96" s="269">
        <v>20</v>
      </c>
      <c r="K96" s="327"/>
      <c r="L96" s="327">
        <v>10</v>
      </c>
      <c r="M96" s="840">
        <f t="shared" si="26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231"/>
    </row>
    <row r="97" spans="1:44" s="1127" customFormat="1" ht="19.5" customHeight="1">
      <c r="A97" s="141"/>
      <c r="B97" s="1471" t="s">
        <v>574</v>
      </c>
      <c r="C97" s="1436"/>
      <c r="D97" s="1302">
        <v>5</v>
      </c>
      <c r="E97" s="1302"/>
      <c r="F97" s="1305"/>
      <c r="G97" s="1001">
        <v>3</v>
      </c>
      <c r="H97" s="952">
        <f t="shared" si="24"/>
        <v>90</v>
      </c>
      <c r="I97" s="295">
        <f t="shared" si="25"/>
        <v>30</v>
      </c>
      <c r="J97" s="269">
        <v>20</v>
      </c>
      <c r="K97" s="327"/>
      <c r="L97" s="327">
        <v>10</v>
      </c>
      <c r="M97" s="840">
        <f t="shared" si="26"/>
        <v>60</v>
      </c>
      <c r="N97" s="1306"/>
      <c r="O97" s="1307"/>
      <c r="P97" s="1302"/>
      <c r="Q97" s="1302"/>
      <c r="R97" s="1302">
        <v>2</v>
      </c>
      <c r="S97" s="1302"/>
      <c r="T97" s="58"/>
      <c r="U97" s="58"/>
      <c r="V97" s="114"/>
      <c r="AR97" s="231"/>
    </row>
    <row r="98" spans="1:44" s="1127" customFormat="1" ht="19.5" customHeight="1">
      <c r="A98" s="141" t="s">
        <v>576</v>
      </c>
      <c r="B98" s="856" t="s">
        <v>36</v>
      </c>
      <c r="C98" s="1436"/>
      <c r="D98" s="1302">
        <v>6</v>
      </c>
      <c r="E98" s="1302"/>
      <c r="F98" s="1305"/>
      <c r="G98" s="1001">
        <v>3</v>
      </c>
      <c r="H98" s="952">
        <f t="shared" si="24"/>
        <v>90</v>
      </c>
      <c r="I98" s="295">
        <f t="shared" si="25"/>
        <v>36</v>
      </c>
      <c r="J98" s="269">
        <v>18</v>
      </c>
      <c r="K98" s="327"/>
      <c r="L98" s="327">
        <v>18</v>
      </c>
      <c r="M98" s="840">
        <f t="shared" si="26"/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231"/>
    </row>
    <row r="99" spans="1:44" s="20" customFormat="1" ht="19.5" customHeight="1">
      <c r="A99" s="141" t="s">
        <v>577</v>
      </c>
      <c r="B99" s="1011" t="s">
        <v>57</v>
      </c>
      <c r="C99" s="1436"/>
      <c r="D99" s="1302">
        <v>6</v>
      </c>
      <c r="E99" s="1302"/>
      <c r="F99" s="1305"/>
      <c r="G99" s="1001">
        <v>3</v>
      </c>
      <c r="H99" s="952">
        <f aca="true" t="shared" si="27" ref="H99:H109">G99*30</f>
        <v>90</v>
      </c>
      <c r="I99" s="295">
        <f aca="true" t="shared" si="28" ref="I99:I109">J99+K99+L99</f>
        <v>36</v>
      </c>
      <c r="J99" s="269">
        <v>18</v>
      </c>
      <c r="K99" s="327"/>
      <c r="L99" s="327">
        <v>18</v>
      </c>
      <c r="M99" s="840">
        <f aca="true" t="shared" si="29" ref="M99:M109">H99-I99</f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231"/>
    </row>
    <row r="100" spans="1:44" s="20" customFormat="1" ht="19.5" customHeight="1">
      <c r="A100" s="141" t="s">
        <v>578</v>
      </c>
      <c r="B100" s="1395" t="s">
        <v>135</v>
      </c>
      <c r="C100" s="1436"/>
      <c r="D100" s="1302">
        <v>6</v>
      </c>
      <c r="E100" s="1302"/>
      <c r="F100" s="1305"/>
      <c r="G100" s="1001">
        <v>3</v>
      </c>
      <c r="H100" s="952">
        <f t="shared" si="27"/>
        <v>90</v>
      </c>
      <c r="I100" s="295">
        <f t="shared" si="28"/>
        <v>36</v>
      </c>
      <c r="J100" s="269">
        <v>18</v>
      </c>
      <c r="K100" s="327"/>
      <c r="L100" s="327">
        <v>18</v>
      </c>
      <c r="M100" s="840">
        <f t="shared" si="29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231"/>
    </row>
    <row r="101" spans="1:44" s="20" customFormat="1" ht="19.5" customHeight="1">
      <c r="A101" s="141" t="s">
        <v>579</v>
      </c>
      <c r="B101" s="1395" t="s">
        <v>123</v>
      </c>
      <c r="C101" s="1436"/>
      <c r="D101" s="1302">
        <v>6</v>
      </c>
      <c r="E101" s="1302"/>
      <c r="F101" s="1305"/>
      <c r="G101" s="1001">
        <v>3</v>
      </c>
      <c r="H101" s="952">
        <f t="shared" si="27"/>
        <v>90</v>
      </c>
      <c r="I101" s="295">
        <f t="shared" si="28"/>
        <v>36</v>
      </c>
      <c r="J101" s="269">
        <v>18</v>
      </c>
      <c r="K101" s="327"/>
      <c r="L101" s="327">
        <v>18</v>
      </c>
      <c r="M101" s="840">
        <f t="shared" si="29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231"/>
    </row>
    <row r="102" spans="1:44" s="20" customFormat="1" ht="19.5" customHeight="1">
      <c r="A102" s="141"/>
      <c r="B102" s="1471" t="s">
        <v>574</v>
      </c>
      <c r="C102" s="1436"/>
      <c r="D102" s="1302">
        <v>6</v>
      </c>
      <c r="E102" s="1302"/>
      <c r="F102" s="1305"/>
      <c r="G102" s="1001">
        <v>3</v>
      </c>
      <c r="H102" s="952">
        <f t="shared" si="27"/>
        <v>90</v>
      </c>
      <c r="I102" s="295">
        <f t="shared" si="28"/>
        <v>36</v>
      </c>
      <c r="J102" s="269">
        <v>18</v>
      </c>
      <c r="K102" s="327"/>
      <c r="L102" s="327">
        <v>18</v>
      </c>
      <c r="M102" s="840">
        <f t="shared" si="29"/>
        <v>54</v>
      </c>
      <c r="N102" s="1306"/>
      <c r="O102" s="1307"/>
      <c r="P102" s="1302"/>
      <c r="Q102" s="1302"/>
      <c r="R102" s="1302"/>
      <c r="S102" s="1302">
        <v>2</v>
      </c>
      <c r="T102" s="58"/>
      <c r="U102" s="58"/>
      <c r="V102" s="114"/>
      <c r="AR102" s="231"/>
    </row>
    <row r="103" spans="1:44" s="20" customFormat="1" ht="19.5" customHeight="1">
      <c r="A103" s="141" t="s">
        <v>580</v>
      </c>
      <c r="B103" s="856" t="s">
        <v>36</v>
      </c>
      <c r="C103" s="1436"/>
      <c r="D103" s="58">
        <v>7</v>
      </c>
      <c r="E103" s="58"/>
      <c r="F103" s="1308"/>
      <c r="G103" s="1001">
        <v>3</v>
      </c>
      <c r="H103" s="952">
        <f t="shared" si="27"/>
        <v>90</v>
      </c>
      <c r="I103" s="295">
        <f t="shared" si="28"/>
        <v>30</v>
      </c>
      <c r="J103" s="269">
        <v>15</v>
      </c>
      <c r="K103" s="327"/>
      <c r="L103" s="327">
        <v>15</v>
      </c>
      <c r="M103" s="840">
        <f t="shared" si="29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231"/>
    </row>
    <row r="104" spans="1:44" s="1127" customFormat="1" ht="19.5" customHeight="1">
      <c r="A104" s="141" t="s">
        <v>581</v>
      </c>
      <c r="B104" s="1011" t="s">
        <v>329</v>
      </c>
      <c r="C104" s="937"/>
      <c r="D104" s="58">
        <v>7</v>
      </c>
      <c r="E104" s="58"/>
      <c r="F104" s="1308"/>
      <c r="G104" s="1001">
        <v>3</v>
      </c>
      <c r="H104" s="952">
        <f t="shared" si="27"/>
        <v>90</v>
      </c>
      <c r="I104" s="295">
        <f t="shared" si="28"/>
        <v>30</v>
      </c>
      <c r="J104" s="269">
        <v>15</v>
      </c>
      <c r="K104" s="327"/>
      <c r="L104" s="327">
        <v>15</v>
      </c>
      <c r="M104" s="840">
        <f t="shared" si="29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58"/>
      <c r="V104" s="114"/>
      <c r="AR104" s="231"/>
    </row>
    <row r="105" spans="1:44" s="1127" customFormat="1" ht="19.5" customHeight="1">
      <c r="A105" s="141" t="s">
        <v>581</v>
      </c>
      <c r="B105" s="1011" t="s">
        <v>329</v>
      </c>
      <c r="C105" s="937"/>
      <c r="D105" s="58">
        <v>7</v>
      </c>
      <c r="E105" s="58"/>
      <c r="F105" s="1308"/>
      <c r="G105" s="1001">
        <v>3</v>
      </c>
      <c r="H105" s="952">
        <f>G105*30</f>
        <v>90</v>
      </c>
      <c r="I105" s="295">
        <f>J105+K105+L105</f>
        <v>30</v>
      </c>
      <c r="J105" s="269">
        <v>15</v>
      </c>
      <c r="K105" s="327"/>
      <c r="L105" s="327">
        <v>15</v>
      </c>
      <c r="M105" s="840">
        <f>H105-I105</f>
        <v>60</v>
      </c>
      <c r="N105" s="1306"/>
      <c r="O105" s="1307"/>
      <c r="P105" s="1302"/>
      <c r="Q105" s="1302"/>
      <c r="R105" s="1302"/>
      <c r="S105" s="1302"/>
      <c r="T105" s="58">
        <v>2</v>
      </c>
      <c r="U105" s="58"/>
      <c r="V105" s="114"/>
      <c r="AR105" s="231"/>
    </row>
    <row r="106" spans="1:44" s="1127" customFormat="1" ht="19.5" customHeight="1">
      <c r="A106" s="141" t="s">
        <v>582</v>
      </c>
      <c r="B106" s="1471" t="s">
        <v>574</v>
      </c>
      <c r="C106" s="937"/>
      <c r="D106" s="58">
        <v>7</v>
      </c>
      <c r="E106" s="58"/>
      <c r="F106" s="1308"/>
      <c r="G106" s="1001">
        <v>3</v>
      </c>
      <c r="H106" s="952">
        <f t="shared" si="27"/>
        <v>90</v>
      </c>
      <c r="I106" s="295">
        <f t="shared" si="28"/>
        <v>30</v>
      </c>
      <c r="J106" s="269">
        <v>15</v>
      </c>
      <c r="K106" s="327"/>
      <c r="L106" s="327">
        <v>15</v>
      </c>
      <c r="M106" s="840">
        <f t="shared" si="29"/>
        <v>60</v>
      </c>
      <c r="N106" s="1306"/>
      <c r="O106" s="1307"/>
      <c r="P106" s="1302"/>
      <c r="Q106" s="1302"/>
      <c r="R106" s="1302"/>
      <c r="S106" s="1302"/>
      <c r="T106" s="58">
        <v>2</v>
      </c>
      <c r="U106" s="145"/>
      <c r="V106" s="935"/>
      <c r="AR106" s="231"/>
    </row>
    <row r="107" spans="1:44" s="1127" customFormat="1" ht="19.5" customHeight="1">
      <c r="A107" s="141" t="s">
        <v>639</v>
      </c>
      <c r="B107" s="856" t="s">
        <v>36</v>
      </c>
      <c r="C107" s="937"/>
      <c r="D107" s="58">
        <v>8</v>
      </c>
      <c r="E107" s="580"/>
      <c r="F107" s="1309"/>
      <c r="G107" s="1001">
        <v>3</v>
      </c>
      <c r="H107" s="952">
        <f t="shared" si="27"/>
        <v>90</v>
      </c>
      <c r="I107" s="295">
        <f t="shared" si="28"/>
        <v>36</v>
      </c>
      <c r="J107" s="269">
        <v>18</v>
      </c>
      <c r="K107" s="327"/>
      <c r="L107" s="327">
        <v>18</v>
      </c>
      <c r="M107" s="840">
        <f t="shared" si="29"/>
        <v>54</v>
      </c>
      <c r="N107" s="1390"/>
      <c r="O107" s="175"/>
      <c r="P107" s="175"/>
      <c r="Q107" s="175"/>
      <c r="R107" s="175"/>
      <c r="S107" s="175"/>
      <c r="T107" s="175"/>
      <c r="U107" s="58">
        <v>2</v>
      </c>
      <c r="V107" s="935"/>
      <c r="AR107" s="231"/>
    </row>
    <row r="108" spans="1:44" s="1127" customFormat="1" ht="19.5" customHeight="1">
      <c r="A108" s="141" t="s">
        <v>645</v>
      </c>
      <c r="B108" s="968" t="s">
        <v>412</v>
      </c>
      <c r="C108" s="980"/>
      <c r="D108" s="58">
        <v>8</v>
      </c>
      <c r="E108" s="580"/>
      <c r="F108" s="1309"/>
      <c r="G108" s="1001">
        <v>3</v>
      </c>
      <c r="H108" s="952">
        <f t="shared" si="27"/>
        <v>90</v>
      </c>
      <c r="I108" s="295">
        <f t="shared" si="28"/>
        <v>36</v>
      </c>
      <c r="J108" s="269">
        <v>18</v>
      </c>
      <c r="K108" s="327"/>
      <c r="L108" s="327">
        <v>18</v>
      </c>
      <c r="M108" s="840">
        <f t="shared" si="29"/>
        <v>54</v>
      </c>
      <c r="N108" s="1390"/>
      <c r="O108" s="175"/>
      <c r="P108" s="175"/>
      <c r="Q108" s="175"/>
      <c r="R108" s="175"/>
      <c r="S108" s="175"/>
      <c r="T108" s="175"/>
      <c r="U108" s="58">
        <v>2</v>
      </c>
      <c r="V108" s="114"/>
      <c r="AR108" s="231"/>
    </row>
    <row r="109" spans="1:44" s="1127" customFormat="1" ht="19.5" customHeight="1" thickBot="1">
      <c r="A109" s="141"/>
      <c r="B109" s="1473" t="s">
        <v>574</v>
      </c>
      <c r="C109" s="980"/>
      <c r="D109" s="58">
        <v>8</v>
      </c>
      <c r="E109" s="580"/>
      <c r="F109" s="1309"/>
      <c r="G109" s="1001">
        <v>3</v>
      </c>
      <c r="H109" s="952">
        <f t="shared" si="27"/>
        <v>90</v>
      </c>
      <c r="I109" s="295">
        <f t="shared" si="28"/>
        <v>36</v>
      </c>
      <c r="J109" s="269">
        <v>18</v>
      </c>
      <c r="K109" s="327"/>
      <c r="L109" s="327">
        <v>18</v>
      </c>
      <c r="M109" s="840">
        <f t="shared" si="29"/>
        <v>54</v>
      </c>
      <c r="N109" s="1393"/>
      <c r="O109" s="1394"/>
      <c r="P109" s="1394"/>
      <c r="Q109" s="1394"/>
      <c r="R109" s="1394"/>
      <c r="S109" s="1394"/>
      <c r="T109" s="1394"/>
      <c r="U109" s="200">
        <v>2</v>
      </c>
      <c r="V109" s="1059"/>
      <c r="AR109" s="231"/>
    </row>
    <row r="110" spans="1:44" s="1127" customFormat="1" ht="19.5" customHeight="1" thickBot="1">
      <c r="A110" s="1741" t="s">
        <v>503</v>
      </c>
      <c r="B110" s="1742"/>
      <c r="C110" s="1742"/>
      <c r="D110" s="1742"/>
      <c r="E110" s="1742"/>
      <c r="F110" s="1742"/>
      <c r="G110" s="1742"/>
      <c r="H110" s="1742"/>
      <c r="I110" s="1742"/>
      <c r="J110" s="1742"/>
      <c r="K110" s="1742"/>
      <c r="L110" s="1742"/>
      <c r="M110" s="1742"/>
      <c r="N110" s="1742"/>
      <c r="O110" s="1742"/>
      <c r="P110" s="1742"/>
      <c r="Q110" s="1742"/>
      <c r="R110" s="1742"/>
      <c r="S110" s="1742"/>
      <c r="T110" s="1742"/>
      <c r="U110" s="1742"/>
      <c r="V110" s="1743"/>
      <c r="AR110" s="231"/>
    </row>
    <row r="111" spans="1:44" s="27" customFormat="1" ht="21" customHeight="1">
      <c r="A111" s="1735" t="s">
        <v>409</v>
      </c>
      <c r="B111" s="1736"/>
      <c r="C111" s="942"/>
      <c r="D111" s="59">
        <v>3</v>
      </c>
      <c r="E111" s="59"/>
      <c r="F111" s="865"/>
      <c r="G111" s="994">
        <v>6</v>
      </c>
      <c r="H111" s="868">
        <f aca="true" t="shared" si="30" ref="H111:H116">G111*30</f>
        <v>180</v>
      </c>
      <c r="I111" s="107">
        <f>J111+K111+L111</f>
        <v>60</v>
      </c>
      <c r="J111" s="57">
        <v>30</v>
      </c>
      <c r="K111" s="59"/>
      <c r="L111" s="59">
        <v>30</v>
      </c>
      <c r="M111" s="114">
        <f aca="true" t="shared" si="31" ref="M111:M116">H111-I111</f>
        <v>120</v>
      </c>
      <c r="N111" s="87"/>
      <c r="O111" s="80"/>
      <c r="P111" s="80">
        <v>4</v>
      </c>
      <c r="Q111" s="80"/>
      <c r="R111" s="80"/>
      <c r="S111" s="58"/>
      <c r="T111" s="58"/>
      <c r="U111" s="58"/>
      <c r="V111" s="114"/>
      <c r="AR111" s="1141"/>
    </row>
    <row r="112" spans="1:44" s="27" customFormat="1" ht="19.5" customHeight="1">
      <c r="A112" s="1752" t="s">
        <v>414</v>
      </c>
      <c r="B112" s="1753"/>
      <c r="C112" s="517"/>
      <c r="D112" s="888" t="s">
        <v>46</v>
      </c>
      <c r="E112" s="1031"/>
      <c r="F112" s="1032"/>
      <c r="G112" s="1062">
        <v>6.5</v>
      </c>
      <c r="H112" s="934">
        <f>G112*30</f>
        <v>195</v>
      </c>
      <c r="I112" s="295">
        <f>J112+K112+L112</f>
        <v>72</v>
      </c>
      <c r="J112" s="269">
        <v>36</v>
      </c>
      <c r="K112" s="327"/>
      <c r="L112" s="327">
        <v>36</v>
      </c>
      <c r="M112" s="840">
        <f>H112-I112</f>
        <v>123</v>
      </c>
      <c r="N112" s="1034"/>
      <c r="O112" s="515"/>
      <c r="P112" s="327"/>
      <c r="Q112" s="327">
        <v>4</v>
      </c>
      <c r="R112" s="327"/>
      <c r="S112" s="327"/>
      <c r="T112" s="515"/>
      <c r="U112" s="515"/>
      <c r="V112" s="1053"/>
      <c r="X112" s="27" t="s">
        <v>352</v>
      </c>
      <c r="AR112" s="1141"/>
    </row>
    <row r="113" spans="1:44" s="27" customFormat="1" ht="19.5" customHeight="1">
      <c r="A113" s="1752" t="s">
        <v>401</v>
      </c>
      <c r="B113" s="1753"/>
      <c r="C113" s="518"/>
      <c r="D113" s="55" t="s">
        <v>47</v>
      </c>
      <c r="E113" s="513"/>
      <c r="F113" s="1019"/>
      <c r="G113" s="1063">
        <v>6</v>
      </c>
      <c r="H113" s="167">
        <f t="shared" si="30"/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t="shared" si="31"/>
        <v>120</v>
      </c>
      <c r="N113" s="914"/>
      <c r="O113" s="512"/>
      <c r="P113" s="59"/>
      <c r="Q113" s="59"/>
      <c r="R113" s="59">
        <v>4</v>
      </c>
      <c r="S113" s="59"/>
      <c r="T113" s="512"/>
      <c r="U113" s="512"/>
      <c r="V113" s="1051"/>
      <c r="Y113" s="27" t="s">
        <v>352</v>
      </c>
      <c r="AR113" s="1141"/>
    </row>
    <row r="114" spans="1:44" s="27" customFormat="1" ht="19.5" customHeight="1">
      <c r="A114" s="1782" t="s">
        <v>413</v>
      </c>
      <c r="B114" s="1783"/>
      <c r="C114" s="849"/>
      <c r="D114" s="55" t="s">
        <v>48</v>
      </c>
      <c r="E114" s="55"/>
      <c r="F114" s="1020"/>
      <c r="G114" s="1063">
        <v>6.5</v>
      </c>
      <c r="H114" s="167">
        <f>G114*30</f>
        <v>195</v>
      </c>
      <c r="I114" s="107">
        <f>J114+K114+L114</f>
        <v>72</v>
      </c>
      <c r="J114" s="57">
        <v>36</v>
      </c>
      <c r="K114" s="59"/>
      <c r="L114" s="59">
        <v>36</v>
      </c>
      <c r="M114" s="114">
        <f>H114-I114</f>
        <v>123</v>
      </c>
      <c r="N114" s="87"/>
      <c r="O114" s="80"/>
      <c r="P114" s="80"/>
      <c r="Q114" s="80"/>
      <c r="R114" s="175"/>
      <c r="S114" s="58">
        <v>4</v>
      </c>
      <c r="T114" s="80"/>
      <c r="U114" s="80"/>
      <c r="V114" s="430"/>
      <c r="AB114" s="292"/>
      <c r="AC114" s="908">
        <v>1</v>
      </c>
      <c r="AD114" s="908" t="s">
        <v>341</v>
      </c>
      <c r="AE114" s="908" t="s">
        <v>342</v>
      </c>
      <c r="AF114" s="908">
        <v>3</v>
      </c>
      <c r="AG114" s="908" t="s">
        <v>343</v>
      </c>
      <c r="AH114" s="908" t="s">
        <v>344</v>
      </c>
      <c r="AI114" s="908">
        <v>5</v>
      </c>
      <c r="AJ114" s="908" t="s">
        <v>345</v>
      </c>
      <c r="AK114" s="908" t="s">
        <v>346</v>
      </c>
      <c r="AL114" s="908">
        <v>7</v>
      </c>
      <c r="AM114" s="908" t="s">
        <v>347</v>
      </c>
      <c r="AN114" s="908" t="s">
        <v>348</v>
      </c>
      <c r="AR114" s="1141"/>
    </row>
    <row r="115" spans="1:44" s="932" customFormat="1" ht="19.5" customHeight="1">
      <c r="A115" s="1731" t="s">
        <v>410</v>
      </c>
      <c r="B115" s="1737"/>
      <c r="C115" s="852"/>
      <c r="D115" s="29" t="s">
        <v>49</v>
      </c>
      <c r="E115" s="29"/>
      <c r="F115" s="1028"/>
      <c r="G115" s="1064">
        <v>6</v>
      </c>
      <c r="H115" s="1029">
        <f>G115*30</f>
        <v>180</v>
      </c>
      <c r="I115" s="133">
        <f>SUM(J115:L115)</f>
        <v>60</v>
      </c>
      <c r="J115" s="32">
        <v>30</v>
      </c>
      <c r="K115" s="33"/>
      <c r="L115" s="33">
        <v>30</v>
      </c>
      <c r="M115" s="254">
        <f>H115-I115</f>
        <v>120</v>
      </c>
      <c r="N115" s="1022"/>
      <c r="O115" s="30"/>
      <c r="P115" s="30"/>
      <c r="Q115" s="30"/>
      <c r="R115" s="30"/>
      <c r="S115" s="30"/>
      <c r="T115" s="30">
        <v>4</v>
      </c>
      <c r="U115" s="30"/>
      <c r="V115" s="874"/>
      <c r="Z115" s="932" t="s">
        <v>352</v>
      </c>
      <c r="AB115" s="932" t="s">
        <v>362</v>
      </c>
      <c r="AR115" s="231"/>
    </row>
    <row r="116" spans="1:44" s="20" customFormat="1" ht="19.5" customHeight="1" thickBot="1">
      <c r="A116" s="1733" t="s">
        <v>415</v>
      </c>
      <c r="B116" s="1734"/>
      <c r="C116" s="910"/>
      <c r="D116" s="909">
        <v>8</v>
      </c>
      <c r="E116" s="911"/>
      <c r="F116" s="1021"/>
      <c r="G116" s="1065">
        <v>7</v>
      </c>
      <c r="H116" s="926">
        <f t="shared" si="30"/>
        <v>210</v>
      </c>
      <c r="I116" s="313">
        <f>J116+K116+L116</f>
        <v>78</v>
      </c>
      <c r="J116" s="145">
        <v>39</v>
      </c>
      <c r="K116" s="145"/>
      <c r="L116" s="145">
        <v>39</v>
      </c>
      <c r="M116" s="927">
        <f t="shared" si="31"/>
        <v>132</v>
      </c>
      <c r="N116" s="1037"/>
      <c r="O116" s="909"/>
      <c r="P116" s="909"/>
      <c r="Q116" s="909"/>
      <c r="R116" s="909"/>
      <c r="S116" s="909"/>
      <c r="T116" s="909"/>
      <c r="U116" s="909">
        <v>6</v>
      </c>
      <c r="V116" s="1052"/>
      <c r="Z116" s="20" t="s">
        <v>352</v>
      </c>
      <c r="AR116" s="231"/>
    </row>
    <row r="117" spans="1:44" s="41" customFormat="1" ht="19.5" customHeight="1" thickBot="1">
      <c r="A117" s="1747" t="s">
        <v>380</v>
      </c>
      <c r="B117" s="1748"/>
      <c r="C117" s="104"/>
      <c r="D117" s="76"/>
      <c r="E117" s="76"/>
      <c r="F117" s="928"/>
      <c r="G117" s="1023">
        <f>SUM(G111:G116)</f>
        <v>38</v>
      </c>
      <c r="H117" s="1284">
        <f>G117*30</f>
        <v>1140</v>
      </c>
      <c r="I117" s="930">
        <f aca="true" t="shared" si="32" ref="I117:V117">SUM(I111:I116)</f>
        <v>402</v>
      </c>
      <c r="J117" s="930">
        <f t="shared" si="32"/>
        <v>201</v>
      </c>
      <c r="K117" s="930">
        <f t="shared" si="32"/>
        <v>0</v>
      </c>
      <c r="L117" s="930">
        <f t="shared" si="32"/>
        <v>201</v>
      </c>
      <c r="M117" s="929">
        <f t="shared" si="32"/>
        <v>738</v>
      </c>
      <c r="N117" s="972">
        <f>SUM(N111:N116)</f>
        <v>0</v>
      </c>
      <c r="O117" s="930">
        <f t="shared" si="32"/>
        <v>0</v>
      </c>
      <c r="P117" s="930">
        <f t="shared" si="32"/>
        <v>4</v>
      </c>
      <c r="Q117" s="930">
        <f t="shared" si="32"/>
        <v>4</v>
      </c>
      <c r="R117" s="930">
        <f t="shared" si="32"/>
        <v>4</v>
      </c>
      <c r="S117" s="930">
        <f t="shared" si="32"/>
        <v>4</v>
      </c>
      <c r="T117" s="930">
        <f t="shared" si="32"/>
        <v>4</v>
      </c>
      <c r="U117" s="930">
        <f t="shared" si="32"/>
        <v>6</v>
      </c>
      <c r="V117" s="1038">
        <f t="shared" si="32"/>
        <v>0</v>
      </c>
      <c r="W117" s="20">
        <f>G117*30</f>
        <v>1140</v>
      </c>
      <c r="AR117" s="231"/>
    </row>
    <row r="118" spans="1:44" s="1042" customFormat="1" ht="19.5" customHeight="1">
      <c r="A118" s="494" t="s">
        <v>219</v>
      </c>
      <c r="B118" s="1406" t="s">
        <v>601</v>
      </c>
      <c r="C118" s="494"/>
      <c r="D118" s="522" t="s">
        <v>45</v>
      </c>
      <c r="E118" s="522"/>
      <c r="F118" s="1407"/>
      <c r="G118" s="994">
        <v>6</v>
      </c>
      <c r="H118" s="868">
        <f aca="true" t="shared" si="33" ref="H118:H131">G118*30</f>
        <v>180</v>
      </c>
      <c r="I118" s="107">
        <f aca="true" t="shared" si="34" ref="I118:I130">J118+K118+L118</f>
        <v>60</v>
      </c>
      <c r="J118" s="57">
        <v>30</v>
      </c>
      <c r="K118" s="59"/>
      <c r="L118" s="59">
        <v>30</v>
      </c>
      <c r="M118" s="114">
        <f aca="true" t="shared" si="35" ref="M118:M138">H118-I118</f>
        <v>120</v>
      </c>
      <c r="N118" s="245"/>
      <c r="O118" s="245"/>
      <c r="P118" s="887">
        <v>4</v>
      </c>
      <c r="Q118" s="887"/>
      <c r="R118" s="887"/>
      <c r="S118" s="887"/>
      <c r="T118" s="887"/>
      <c r="U118" s="887"/>
      <c r="V118" s="1349"/>
      <c r="W118" s="932"/>
      <c r="AR118" s="231"/>
    </row>
    <row r="119" spans="1:44" s="1042" customFormat="1" ht="19.5" customHeight="1">
      <c r="A119" s="141" t="s">
        <v>282</v>
      </c>
      <c r="B119" s="941" t="s">
        <v>423</v>
      </c>
      <c r="C119" s="141"/>
      <c r="D119" s="55" t="s">
        <v>45</v>
      </c>
      <c r="E119" s="55"/>
      <c r="F119" s="343"/>
      <c r="G119" s="994">
        <v>6</v>
      </c>
      <c r="H119" s="868">
        <f t="shared" si="33"/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3"/>
      <c r="W119" s="932"/>
      <c r="AR119" s="231"/>
    </row>
    <row r="120" spans="1:44" s="1042" customFormat="1" ht="19.5" customHeight="1">
      <c r="A120" s="141"/>
      <c r="B120" s="1474" t="s">
        <v>574</v>
      </c>
      <c r="C120" s="141"/>
      <c r="D120" s="55" t="s">
        <v>45</v>
      </c>
      <c r="E120" s="55"/>
      <c r="F120" s="343"/>
      <c r="G120" s="994">
        <v>6</v>
      </c>
      <c r="H120" s="868">
        <f t="shared" si="33"/>
        <v>180</v>
      </c>
      <c r="I120" s="107">
        <f t="shared" si="34"/>
        <v>60</v>
      </c>
      <c r="J120" s="57">
        <v>30</v>
      </c>
      <c r="K120" s="59"/>
      <c r="L120" s="59">
        <v>30</v>
      </c>
      <c r="M120" s="114">
        <f t="shared" si="35"/>
        <v>120</v>
      </c>
      <c r="N120" s="80"/>
      <c r="O120" s="80"/>
      <c r="P120" s="60">
        <v>4</v>
      </c>
      <c r="Q120" s="60"/>
      <c r="R120" s="60"/>
      <c r="S120" s="60"/>
      <c r="T120" s="60"/>
      <c r="U120" s="60"/>
      <c r="V120" s="1403"/>
      <c r="W120" s="932"/>
      <c r="AR120" s="231"/>
    </row>
    <row r="121" spans="1:44" s="27" customFormat="1" ht="19.5" customHeight="1">
      <c r="A121" s="141" t="s">
        <v>393</v>
      </c>
      <c r="B121" s="941" t="s">
        <v>602</v>
      </c>
      <c r="C121" s="942"/>
      <c r="D121" s="55" t="s">
        <v>46</v>
      </c>
      <c r="E121" s="513"/>
      <c r="F121" s="1408"/>
      <c r="G121" s="1062">
        <v>6.5</v>
      </c>
      <c r="H121" s="934">
        <f t="shared" si="33"/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B121" s="292" t="s">
        <v>361</v>
      </c>
      <c r="AC121" s="292">
        <f aca="true" t="shared" si="36" ref="AC121:AN121">COUNTIF($E55:$E56,AC$9)</f>
        <v>0</v>
      </c>
      <c r="AD121" s="292">
        <f t="shared" si="36"/>
        <v>0</v>
      </c>
      <c r="AE121" s="292">
        <f t="shared" si="36"/>
        <v>0</v>
      </c>
      <c r="AF121" s="292">
        <f t="shared" si="36"/>
        <v>0</v>
      </c>
      <c r="AG121" s="292">
        <f t="shared" si="36"/>
        <v>0</v>
      </c>
      <c r="AH121" s="292">
        <f t="shared" si="36"/>
        <v>0</v>
      </c>
      <c r="AI121" s="292">
        <f t="shared" si="36"/>
        <v>0</v>
      </c>
      <c r="AJ121" s="292">
        <f t="shared" si="36"/>
        <v>0</v>
      </c>
      <c r="AK121" s="292">
        <f t="shared" si="36"/>
        <v>0</v>
      </c>
      <c r="AL121" s="292">
        <f t="shared" si="36"/>
        <v>0</v>
      </c>
      <c r="AM121" s="292">
        <f t="shared" si="36"/>
        <v>0</v>
      </c>
      <c r="AN121" s="292">
        <f t="shared" si="36"/>
        <v>0</v>
      </c>
      <c r="AR121" s="231"/>
    </row>
    <row r="122" spans="1:44" s="27" customFormat="1" ht="19.5" customHeight="1">
      <c r="A122" s="141" t="s">
        <v>394</v>
      </c>
      <c r="B122" s="941" t="s">
        <v>613</v>
      </c>
      <c r="C122" s="942"/>
      <c r="D122" s="55" t="s">
        <v>46</v>
      </c>
      <c r="E122" s="513"/>
      <c r="F122" s="1408"/>
      <c r="G122" s="1062">
        <v>6.5</v>
      </c>
      <c r="H122" s="934">
        <f t="shared" si="33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231"/>
    </row>
    <row r="123" spans="1:44" s="27" customFormat="1" ht="19.5" customHeight="1">
      <c r="A123" s="141"/>
      <c r="B123" s="1474" t="s">
        <v>574</v>
      </c>
      <c r="C123" s="942"/>
      <c r="D123" s="55" t="s">
        <v>46</v>
      </c>
      <c r="E123" s="513"/>
      <c r="F123" s="1408"/>
      <c r="G123" s="1062">
        <v>6.5</v>
      </c>
      <c r="H123" s="934">
        <f t="shared" si="33"/>
        <v>195</v>
      </c>
      <c r="I123" s="295">
        <f t="shared" si="34"/>
        <v>72</v>
      </c>
      <c r="J123" s="269">
        <v>36</v>
      </c>
      <c r="K123" s="327"/>
      <c r="L123" s="327">
        <v>36</v>
      </c>
      <c r="M123" s="840">
        <f t="shared" si="35"/>
        <v>123</v>
      </c>
      <c r="N123" s="512"/>
      <c r="O123" s="512"/>
      <c r="P123" s="59"/>
      <c r="Q123" s="59">
        <v>4</v>
      </c>
      <c r="R123" s="59"/>
      <c r="S123" s="59"/>
      <c r="T123" s="512"/>
      <c r="U123" s="512"/>
      <c r="V123" s="114"/>
      <c r="AR123" s="231"/>
    </row>
    <row r="124" spans="1:44" s="27" customFormat="1" ht="21.75" customHeight="1">
      <c r="A124" s="141" t="s">
        <v>395</v>
      </c>
      <c r="B124" s="941" t="s">
        <v>66</v>
      </c>
      <c r="C124" s="942"/>
      <c r="D124" s="55" t="s">
        <v>47</v>
      </c>
      <c r="E124" s="513"/>
      <c r="F124" s="1408"/>
      <c r="G124" s="1063">
        <v>6</v>
      </c>
      <c r="H124" s="167">
        <f t="shared" si="33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231"/>
    </row>
    <row r="125" spans="1:44" s="27" customFormat="1" ht="21.75" customHeight="1">
      <c r="A125" s="141" t="s">
        <v>396</v>
      </c>
      <c r="B125" s="850" t="s">
        <v>607</v>
      </c>
      <c r="C125" s="942"/>
      <c r="D125" s="55" t="s">
        <v>47</v>
      </c>
      <c r="E125" s="513"/>
      <c r="F125" s="1408"/>
      <c r="G125" s="1063">
        <v>6</v>
      </c>
      <c r="H125" s="167">
        <f t="shared" si="33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231"/>
    </row>
    <row r="126" spans="1:44" s="27" customFormat="1" ht="21.75" customHeight="1">
      <c r="A126" s="141"/>
      <c r="B126" s="1474" t="s">
        <v>574</v>
      </c>
      <c r="C126" s="942"/>
      <c r="D126" s="55" t="s">
        <v>47</v>
      </c>
      <c r="E126" s="513"/>
      <c r="F126" s="1408"/>
      <c r="G126" s="1063">
        <v>6</v>
      </c>
      <c r="H126" s="167">
        <f t="shared" si="33"/>
        <v>180</v>
      </c>
      <c r="I126" s="107">
        <f t="shared" si="34"/>
        <v>60</v>
      </c>
      <c r="J126" s="57">
        <v>30</v>
      </c>
      <c r="K126" s="59"/>
      <c r="L126" s="59">
        <v>30</v>
      </c>
      <c r="M126" s="114">
        <f t="shared" si="3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231"/>
    </row>
    <row r="127" spans="1:44" s="27" customFormat="1" ht="21.75" customHeight="1">
      <c r="A127" s="141" t="s">
        <v>396</v>
      </c>
      <c r="B127" s="941" t="s">
        <v>264</v>
      </c>
      <c r="C127" s="942"/>
      <c r="D127" s="55" t="s">
        <v>48</v>
      </c>
      <c r="E127" s="55"/>
      <c r="F127" s="1409"/>
      <c r="G127" s="1063">
        <v>6.5</v>
      </c>
      <c r="H127" s="167">
        <f t="shared" si="33"/>
        <v>195</v>
      </c>
      <c r="I127" s="107">
        <f t="shared" si="34"/>
        <v>72</v>
      </c>
      <c r="J127" s="57">
        <v>36</v>
      </c>
      <c r="K127" s="59"/>
      <c r="L127" s="59">
        <v>36</v>
      </c>
      <c r="M127" s="114">
        <f t="shared" si="35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/>
    </row>
    <row r="128" spans="1:44" s="27" customFormat="1" ht="21.75" customHeight="1">
      <c r="A128" s="141" t="s">
        <v>397</v>
      </c>
      <c r="B128" s="941" t="s">
        <v>87</v>
      </c>
      <c r="C128" s="942"/>
      <c r="D128" s="55" t="s">
        <v>48</v>
      </c>
      <c r="E128" s="55"/>
      <c r="F128" s="1409"/>
      <c r="G128" s="1063">
        <v>6.5</v>
      </c>
      <c r="H128" s="167">
        <f t="shared" si="33"/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231"/>
    </row>
    <row r="129" spans="1:44" s="27" customFormat="1" ht="22.5" customHeight="1">
      <c r="A129" s="141" t="s">
        <v>616</v>
      </c>
      <c r="B129" s="941" t="s">
        <v>406</v>
      </c>
      <c r="C129" s="942"/>
      <c r="D129" s="55" t="s">
        <v>48</v>
      </c>
      <c r="E129" s="55"/>
      <c r="F129" s="1409"/>
      <c r="G129" s="1063">
        <v>6.5</v>
      </c>
      <c r="H129" s="167">
        <f t="shared" si="33"/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231"/>
    </row>
    <row r="130" spans="1:44" s="27" customFormat="1" ht="21.75" customHeight="1">
      <c r="A130" s="141"/>
      <c r="B130" s="1474" t="s">
        <v>574</v>
      </c>
      <c r="C130" s="942"/>
      <c r="D130" s="55" t="s">
        <v>48</v>
      </c>
      <c r="E130" s="55"/>
      <c r="F130" s="1409"/>
      <c r="G130" s="1063">
        <v>6.5</v>
      </c>
      <c r="H130" s="167">
        <f t="shared" si="33"/>
        <v>195</v>
      </c>
      <c r="I130" s="107">
        <f t="shared" si="34"/>
        <v>72</v>
      </c>
      <c r="J130" s="57">
        <v>36</v>
      </c>
      <c r="K130" s="59"/>
      <c r="L130" s="59">
        <v>36</v>
      </c>
      <c r="M130" s="114">
        <f t="shared" si="3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231"/>
    </row>
    <row r="131" spans="1:44" s="27" customFormat="1" ht="21.75" customHeight="1">
      <c r="A131" s="141" t="s">
        <v>398</v>
      </c>
      <c r="B131" s="941" t="s">
        <v>603</v>
      </c>
      <c r="C131" s="942"/>
      <c r="D131" s="55" t="s">
        <v>49</v>
      </c>
      <c r="E131" s="55"/>
      <c r="F131" s="1409"/>
      <c r="G131" s="1064">
        <v>6</v>
      </c>
      <c r="H131" s="1029">
        <f t="shared" si="33"/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35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/>
    </row>
    <row r="132" spans="1:44" s="27" customFormat="1" ht="21.75" customHeight="1">
      <c r="A132" s="141" t="s">
        <v>399</v>
      </c>
      <c r="B132" s="941" t="s">
        <v>140</v>
      </c>
      <c r="C132" s="942"/>
      <c r="D132" s="55" t="s">
        <v>49</v>
      </c>
      <c r="E132" s="55"/>
      <c r="F132" s="1409"/>
      <c r="G132" s="1064">
        <v>6</v>
      </c>
      <c r="H132" s="1029">
        <f aca="true" t="shared" si="37" ref="H132:H138"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231"/>
    </row>
    <row r="133" spans="1:44" s="27" customFormat="1" ht="21.75" customHeight="1">
      <c r="A133" s="141" t="s">
        <v>402</v>
      </c>
      <c r="B133" s="941" t="s">
        <v>407</v>
      </c>
      <c r="C133" s="942"/>
      <c r="D133" s="55" t="s">
        <v>49</v>
      </c>
      <c r="E133" s="55"/>
      <c r="F133" s="1409"/>
      <c r="G133" s="1064">
        <v>6</v>
      </c>
      <c r="H133" s="1029">
        <f t="shared" si="37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231"/>
    </row>
    <row r="134" spans="1:44" s="27" customFormat="1" ht="21.75" customHeight="1">
      <c r="A134" s="141"/>
      <c r="B134" s="1474" t="s">
        <v>574</v>
      </c>
      <c r="C134" s="942"/>
      <c r="D134" s="55" t="s">
        <v>49</v>
      </c>
      <c r="E134" s="55"/>
      <c r="F134" s="1409"/>
      <c r="G134" s="1064">
        <v>6</v>
      </c>
      <c r="H134" s="1029">
        <f t="shared" si="37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3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231"/>
    </row>
    <row r="135" spans="1:44" s="27" customFormat="1" ht="19.5" customHeight="1">
      <c r="A135" s="141" t="s">
        <v>403</v>
      </c>
      <c r="B135" s="941" t="s">
        <v>604</v>
      </c>
      <c r="C135" s="942"/>
      <c r="D135" s="56">
        <v>8</v>
      </c>
      <c r="E135" s="338"/>
      <c r="F135" s="1410"/>
      <c r="G135" s="1065">
        <v>7</v>
      </c>
      <c r="H135" s="167">
        <f t="shared" si="37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R135" s="231"/>
    </row>
    <row r="136" spans="1:44" s="27" customFormat="1" ht="19.5" customHeight="1">
      <c r="A136" s="141" t="s">
        <v>404</v>
      </c>
      <c r="B136" s="941" t="s">
        <v>605</v>
      </c>
      <c r="C136" s="942"/>
      <c r="D136" s="56">
        <v>8</v>
      </c>
      <c r="E136" s="338"/>
      <c r="F136" s="1410"/>
      <c r="G136" s="1065">
        <v>7</v>
      </c>
      <c r="H136" s="167">
        <f t="shared" si="37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231"/>
    </row>
    <row r="137" spans="1:44" s="27" customFormat="1" ht="19.5" customHeight="1">
      <c r="A137" s="141" t="s">
        <v>408</v>
      </c>
      <c r="B137" s="880" t="s">
        <v>608</v>
      </c>
      <c r="C137" s="942"/>
      <c r="D137" s="56">
        <v>8</v>
      </c>
      <c r="E137" s="338"/>
      <c r="F137" s="1410"/>
      <c r="G137" s="1065">
        <v>7</v>
      </c>
      <c r="H137" s="167">
        <f t="shared" si="37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5"/>
        <v>132</v>
      </c>
      <c r="N137" s="56"/>
      <c r="O137" s="56"/>
      <c r="P137" s="56"/>
      <c r="Q137" s="56"/>
      <c r="R137" s="56"/>
      <c r="S137" s="56"/>
      <c r="T137" s="56"/>
      <c r="U137" s="56">
        <v>6</v>
      </c>
      <c r="V137" s="114"/>
      <c r="AR137" s="231"/>
    </row>
    <row r="138" spans="1:44" s="20" customFormat="1" ht="21" customHeight="1" thickBot="1">
      <c r="A138" s="1437"/>
      <c r="B138" s="1475" t="s">
        <v>574</v>
      </c>
      <c r="C138" s="1411"/>
      <c r="D138" s="463">
        <v>8</v>
      </c>
      <c r="E138" s="530"/>
      <c r="F138" s="1412"/>
      <c r="G138" s="1065">
        <v>7</v>
      </c>
      <c r="H138" s="926">
        <f t="shared" si="37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7">
        <f t="shared" si="35"/>
        <v>132</v>
      </c>
      <c r="N138" s="463"/>
      <c r="O138" s="463"/>
      <c r="P138" s="463"/>
      <c r="Q138" s="463"/>
      <c r="R138" s="463"/>
      <c r="S138" s="463"/>
      <c r="T138" s="463"/>
      <c r="U138" s="463">
        <v>6</v>
      </c>
      <c r="V138" s="413"/>
      <c r="AR138" s="231"/>
    </row>
    <row r="139" spans="1:44" s="27" customFormat="1" ht="20.25" customHeight="1" thickBot="1">
      <c r="A139" s="1706" t="s">
        <v>381</v>
      </c>
      <c r="B139" s="1754"/>
      <c r="C139" s="104"/>
      <c r="D139" s="76"/>
      <c r="E139" s="76"/>
      <c r="F139" s="928"/>
      <c r="G139" s="995">
        <f>G117+G74</f>
        <v>60</v>
      </c>
      <c r="H139" s="1284">
        <f>G139*30</f>
        <v>1800</v>
      </c>
      <c r="I139" s="1343">
        <f aca="true" t="shared" si="38" ref="I139:V139">I117+I74</f>
        <v>635</v>
      </c>
      <c r="J139" s="1343">
        <f t="shared" si="38"/>
        <v>340</v>
      </c>
      <c r="K139" s="1343">
        <f t="shared" si="38"/>
        <v>0</v>
      </c>
      <c r="L139" s="1343">
        <f t="shared" si="38"/>
        <v>295</v>
      </c>
      <c r="M139" s="1344">
        <f t="shared" si="38"/>
        <v>1165</v>
      </c>
      <c r="N139" s="1345">
        <f t="shared" si="38"/>
        <v>0</v>
      </c>
      <c r="O139" s="1343">
        <f t="shared" si="38"/>
        <v>0</v>
      </c>
      <c r="P139" s="1343">
        <f t="shared" si="38"/>
        <v>9</v>
      </c>
      <c r="Q139" s="1343">
        <f t="shared" si="38"/>
        <v>6</v>
      </c>
      <c r="R139" s="1343">
        <f t="shared" si="38"/>
        <v>6</v>
      </c>
      <c r="S139" s="1343">
        <f t="shared" si="38"/>
        <v>6</v>
      </c>
      <c r="T139" s="1343">
        <f t="shared" si="38"/>
        <v>6</v>
      </c>
      <c r="U139" s="1343">
        <f t="shared" si="38"/>
        <v>8</v>
      </c>
      <c r="V139" s="1344">
        <f t="shared" si="38"/>
        <v>0</v>
      </c>
      <c r="W139" s="20">
        <f>G139*30</f>
        <v>1800</v>
      </c>
      <c r="AR139" s="1141"/>
    </row>
    <row r="140" spans="1:44" s="979" customFormat="1" ht="19.5" thickBot="1">
      <c r="A140" s="1779" t="s">
        <v>504</v>
      </c>
      <c r="B140" s="1780"/>
      <c r="C140" s="1780"/>
      <c r="D140" s="1780"/>
      <c r="E140" s="1780"/>
      <c r="F140" s="1780"/>
      <c r="G140" s="1780"/>
      <c r="H140" s="1780"/>
      <c r="I140" s="1780"/>
      <c r="J140" s="1780"/>
      <c r="K140" s="1780"/>
      <c r="L140" s="1780"/>
      <c r="M140" s="1780"/>
      <c r="N140" s="1780"/>
      <c r="O140" s="1780"/>
      <c r="P140" s="1780"/>
      <c r="Q140" s="1780"/>
      <c r="R140" s="1780"/>
      <c r="S140" s="1780"/>
      <c r="T140" s="1780"/>
      <c r="U140" s="1780"/>
      <c r="V140" s="1781"/>
      <c r="AR140" s="1142"/>
    </row>
    <row r="141" spans="1:44" s="27" customFormat="1" ht="30" customHeight="1" thickBot="1">
      <c r="A141" s="1755" t="s">
        <v>119</v>
      </c>
      <c r="B141" s="1756"/>
      <c r="C141" s="925"/>
      <c r="D141" s="177"/>
      <c r="E141" s="177"/>
      <c r="F141" s="1273"/>
      <c r="G141" s="1298">
        <f>G139+G54+G28+G63</f>
        <v>240</v>
      </c>
      <c r="H141" s="1284">
        <f>G141*30</f>
        <v>7200</v>
      </c>
      <c r="I141" s="1285">
        <f aca="true" t="shared" si="39" ref="I141:V141">I139+I54+I28+I63</f>
        <v>2422</v>
      </c>
      <c r="J141" s="1285">
        <f t="shared" si="39"/>
        <v>1224</v>
      </c>
      <c r="K141" s="1285">
        <f t="shared" si="39"/>
        <v>302</v>
      </c>
      <c r="L141" s="1285">
        <f t="shared" si="39"/>
        <v>896</v>
      </c>
      <c r="M141" s="1286">
        <f t="shared" si="39"/>
        <v>3938</v>
      </c>
      <c r="N141" s="1342">
        <f t="shared" si="39"/>
        <v>22</v>
      </c>
      <c r="O141" s="1343">
        <f t="shared" si="39"/>
        <v>18</v>
      </c>
      <c r="P141" s="1343">
        <f t="shared" si="39"/>
        <v>22</v>
      </c>
      <c r="Q141" s="1343">
        <f t="shared" si="39"/>
        <v>17.5</v>
      </c>
      <c r="R141" s="1343">
        <f t="shared" si="39"/>
        <v>22</v>
      </c>
      <c r="S141" s="1343">
        <f t="shared" si="39"/>
        <v>17</v>
      </c>
      <c r="T141" s="1343">
        <f t="shared" si="39"/>
        <v>22</v>
      </c>
      <c r="U141" s="1343">
        <f t="shared" si="39"/>
        <v>16</v>
      </c>
      <c r="V141" s="1344">
        <f t="shared" si="39"/>
        <v>0</v>
      </c>
      <c r="AR141" s="1141"/>
    </row>
    <row r="142" spans="1:44" s="1044" customFormat="1" ht="19.5" customHeight="1" thickBot="1">
      <c r="A142" s="1689"/>
      <c r="B142" s="1689"/>
      <c r="C142" s="1689"/>
      <c r="D142" s="1689"/>
      <c r="E142" s="1689"/>
      <c r="F142" s="1689"/>
      <c r="G142" s="1738"/>
      <c r="H142" s="1788" t="s">
        <v>2</v>
      </c>
      <c r="I142" s="1789"/>
      <c r="J142" s="1789"/>
      <c r="K142" s="1789"/>
      <c r="L142" s="1789"/>
      <c r="M142" s="1790"/>
      <c r="N142" s="1749" t="s">
        <v>101</v>
      </c>
      <c r="O142" s="1750"/>
      <c r="P142" s="1751" t="s">
        <v>102</v>
      </c>
      <c r="Q142" s="1751"/>
      <c r="R142" s="1751" t="s">
        <v>103</v>
      </c>
      <c r="S142" s="1751"/>
      <c r="T142" s="1786" t="s">
        <v>104</v>
      </c>
      <c r="U142" s="1786"/>
      <c r="V142" s="1787"/>
      <c r="AR142" s="1143"/>
    </row>
    <row r="143" spans="1:44" s="27" customFormat="1" ht="19.5" customHeight="1">
      <c r="A143" s="1689"/>
      <c r="B143" s="1689"/>
      <c r="C143" s="1689"/>
      <c r="D143" s="1689"/>
      <c r="E143" s="1689"/>
      <c r="F143" s="1689"/>
      <c r="G143" s="1738"/>
      <c r="H143" s="1776" t="s">
        <v>95</v>
      </c>
      <c r="I143" s="1777"/>
      <c r="J143" s="1777"/>
      <c r="K143" s="1777"/>
      <c r="L143" s="1777"/>
      <c r="M143" s="1778"/>
      <c r="N143" s="924">
        <f aca="true" t="shared" si="40" ref="N143:V143">N141</f>
        <v>22</v>
      </c>
      <c r="O143" s="586">
        <f t="shared" si="40"/>
        <v>18</v>
      </c>
      <c r="P143" s="586">
        <f t="shared" si="40"/>
        <v>22</v>
      </c>
      <c r="Q143" s="586">
        <f t="shared" si="40"/>
        <v>17.5</v>
      </c>
      <c r="R143" s="586">
        <f t="shared" si="40"/>
        <v>22</v>
      </c>
      <c r="S143" s="586">
        <f t="shared" si="40"/>
        <v>17</v>
      </c>
      <c r="T143" s="586">
        <f t="shared" si="40"/>
        <v>22</v>
      </c>
      <c r="U143" s="586">
        <f t="shared" si="40"/>
        <v>16</v>
      </c>
      <c r="V143" s="1060">
        <f t="shared" si="40"/>
        <v>0</v>
      </c>
      <c r="AB143" s="580"/>
      <c r="AC143" s="1699" t="s">
        <v>32</v>
      </c>
      <c r="AD143" s="1699"/>
      <c r="AE143" s="1699"/>
      <c r="AF143" s="1699" t="s">
        <v>33</v>
      </c>
      <c r="AG143" s="1699"/>
      <c r="AH143" s="1699"/>
      <c r="AI143" s="1699" t="s">
        <v>34</v>
      </c>
      <c r="AJ143" s="1699"/>
      <c r="AK143" s="1699"/>
      <c r="AL143" s="1699" t="s">
        <v>35</v>
      </c>
      <c r="AM143" s="1699"/>
      <c r="AN143" s="1699"/>
      <c r="AR143" s="1141"/>
    </row>
    <row r="144" spans="1:44" s="27" customFormat="1" ht="19.5" customHeight="1">
      <c r="A144" s="231"/>
      <c r="B144" s="44"/>
      <c r="C144" s="44"/>
      <c r="D144" s="44"/>
      <c r="E144" s="44"/>
      <c r="F144" s="44"/>
      <c r="G144" s="842"/>
      <c r="H144" s="1744" t="s">
        <v>96</v>
      </c>
      <c r="I144" s="1745"/>
      <c r="J144" s="1745"/>
      <c r="K144" s="1745"/>
      <c r="L144" s="1745"/>
      <c r="M144" s="1746"/>
      <c r="N144" s="167">
        <v>3</v>
      </c>
      <c r="O144" s="58">
        <v>4</v>
      </c>
      <c r="P144" s="58">
        <v>3</v>
      </c>
      <c r="Q144" s="58">
        <v>3</v>
      </c>
      <c r="R144" s="58">
        <v>3</v>
      </c>
      <c r="S144" s="58">
        <v>3</v>
      </c>
      <c r="T144" s="58">
        <v>3</v>
      </c>
      <c r="U144" s="58">
        <v>1</v>
      </c>
      <c r="V144" s="114"/>
      <c r="AB144" s="580"/>
      <c r="AC144" s="60">
        <v>1</v>
      </c>
      <c r="AD144" s="60" t="s">
        <v>341</v>
      </c>
      <c r="AE144" s="60" t="s">
        <v>342</v>
      </c>
      <c r="AF144" s="60">
        <v>3</v>
      </c>
      <c r="AG144" s="60" t="s">
        <v>343</v>
      </c>
      <c r="AH144" s="60" t="s">
        <v>344</v>
      </c>
      <c r="AI144" s="60">
        <v>5</v>
      </c>
      <c r="AJ144" s="60" t="s">
        <v>345</v>
      </c>
      <c r="AK144" s="60" t="s">
        <v>346</v>
      </c>
      <c r="AL144" s="60">
        <v>7</v>
      </c>
      <c r="AM144" s="60" t="s">
        <v>347</v>
      </c>
      <c r="AN144" s="60" t="s">
        <v>348</v>
      </c>
      <c r="AR144" s="1141"/>
    </row>
    <row r="145" spans="1:44" s="27" customFormat="1" ht="19.5" customHeight="1">
      <c r="A145" s="232" t="s">
        <v>97</v>
      </c>
      <c r="B145" s="44"/>
      <c r="C145" s="44"/>
      <c r="D145" s="44"/>
      <c r="E145" s="44"/>
      <c r="F145" s="44"/>
      <c r="G145" s="45"/>
      <c r="H145" s="1728" t="s">
        <v>98</v>
      </c>
      <c r="I145" s="1729"/>
      <c r="J145" s="1729"/>
      <c r="K145" s="1729"/>
      <c r="L145" s="1729"/>
      <c r="M145" s="1730"/>
      <c r="N145" s="167">
        <v>4</v>
      </c>
      <c r="O145" s="58">
        <v>3</v>
      </c>
      <c r="P145" s="58">
        <v>4</v>
      </c>
      <c r="Q145" s="58">
        <v>3</v>
      </c>
      <c r="R145" s="58">
        <v>3</v>
      </c>
      <c r="S145" s="58">
        <v>3</v>
      </c>
      <c r="T145" s="58">
        <v>3</v>
      </c>
      <c r="U145" s="58">
        <v>3</v>
      </c>
      <c r="V145" s="258"/>
      <c r="AB145" s="580"/>
      <c r="AC145" s="580"/>
      <c r="AD145" s="580"/>
      <c r="AE145" s="580"/>
      <c r="AF145" s="580"/>
      <c r="AG145" s="580"/>
      <c r="AH145" s="580"/>
      <c r="AI145" s="580"/>
      <c r="AJ145" s="580"/>
      <c r="AK145" s="580"/>
      <c r="AL145" s="580"/>
      <c r="AM145" s="580"/>
      <c r="AN145" s="580"/>
      <c r="AR145" s="1141"/>
    </row>
    <row r="146" spans="1:44" s="27" customFormat="1" ht="19.5" customHeight="1" thickBot="1">
      <c r="A146" s="232"/>
      <c r="B146" s="44"/>
      <c r="C146" s="44"/>
      <c r="D146" s="44"/>
      <c r="E146" s="44"/>
      <c r="F146" s="44"/>
      <c r="G146" s="45"/>
      <c r="H146" s="1683" t="s">
        <v>99</v>
      </c>
      <c r="I146" s="1684"/>
      <c r="J146" s="1684"/>
      <c r="K146" s="1684"/>
      <c r="L146" s="1684"/>
      <c r="M146" s="1685"/>
      <c r="N146" s="260"/>
      <c r="O146" s="101"/>
      <c r="P146" s="101"/>
      <c r="Q146" s="101">
        <v>1</v>
      </c>
      <c r="R146" s="115">
        <v>1</v>
      </c>
      <c r="S146" s="101">
        <v>1</v>
      </c>
      <c r="T146" s="262">
        <v>1</v>
      </c>
      <c r="U146" s="262">
        <v>1</v>
      </c>
      <c r="V146" s="164" t="s">
        <v>633</v>
      </c>
      <c r="W146" s="877" t="s">
        <v>354</v>
      </c>
      <c r="X146" s="292"/>
      <c r="Y146" s="292"/>
      <c r="Z146" s="292"/>
      <c r="AB146" s="580" t="s">
        <v>359</v>
      </c>
      <c r="AC146" s="580" t="e">
        <f>AC14+#REF!+#REF!+AC71+#REF!+AC45+#REF!</f>
        <v>#REF!</v>
      </c>
      <c r="AD146" s="580" t="e">
        <f>AD14+#REF!+#REF!+AD71+#REF!+AD45+#REF!</f>
        <v>#REF!</v>
      </c>
      <c r="AE146" s="580" t="e">
        <f>AE14+#REF!+#REF!+AE71+#REF!+AE45+#REF!</f>
        <v>#REF!</v>
      </c>
      <c r="AF146" s="580" t="e">
        <f>AF14+#REF!+#REF!+AF71+#REF!+AF45+#REF!</f>
        <v>#REF!</v>
      </c>
      <c r="AG146" s="580" t="e">
        <f>AG14+#REF!+#REF!+AG71+#REF!+AG45+#REF!</f>
        <v>#REF!</v>
      </c>
      <c r="AH146" s="580" t="e">
        <f>AH14+#REF!+#REF!+AH71+#REF!+AH45+#REF!</f>
        <v>#REF!</v>
      </c>
      <c r="AI146" s="580" t="e">
        <f>AI14+#REF!+#REF!+AI71+#REF!+AI45+#REF!</f>
        <v>#REF!</v>
      </c>
      <c r="AJ146" s="580" t="e">
        <f>AJ14+#REF!+#REF!+AJ71+#REF!+AJ45+#REF!</f>
        <v>#REF!</v>
      </c>
      <c r="AK146" s="580" t="e">
        <f>AK14+#REF!+#REF!+AK71+#REF!+AK45+#REF!</f>
        <v>#REF!</v>
      </c>
      <c r="AL146" s="580" t="e">
        <f>AL14+#REF!+#REF!+AL71+#REF!+AL45+#REF!</f>
        <v>#REF!</v>
      </c>
      <c r="AM146" s="580" t="e">
        <f>AM14+#REF!+#REF!+AM71+#REF!+AM45+#REF!</f>
        <v>#REF!</v>
      </c>
      <c r="AN146" s="580" t="e">
        <f>AN14+#REF!+#REF!+AN71+#REF!+AN45+#REF!</f>
        <v>#REF!</v>
      </c>
      <c r="AR146" s="1141"/>
    </row>
    <row r="147" spans="1:44" s="27" customFormat="1" ht="19.5" customHeight="1" thickBot="1">
      <c r="A147" s="233"/>
      <c r="B147" s="46"/>
      <c r="C147" s="47"/>
      <c r="D147" s="47"/>
      <c r="E147" s="47"/>
      <c r="F147" s="46"/>
      <c r="G147" s="48"/>
      <c r="H147" s="1686" t="s">
        <v>363</v>
      </c>
      <c r="I147" s="1687"/>
      <c r="J147" s="1687"/>
      <c r="K147" s="1687"/>
      <c r="L147" s="1687"/>
      <c r="M147" s="1688"/>
      <c r="N147" s="878">
        <v>1</v>
      </c>
      <c r="O147" s="879">
        <v>2</v>
      </c>
      <c r="P147" s="879">
        <v>3</v>
      </c>
      <c r="Q147" s="879">
        <v>4</v>
      </c>
      <c r="R147" s="879">
        <v>5</v>
      </c>
      <c r="S147" s="879">
        <v>6</v>
      </c>
      <c r="T147" s="879">
        <v>7</v>
      </c>
      <c r="U147" s="879">
        <v>8</v>
      </c>
      <c r="V147" s="1046"/>
      <c r="W147" s="877" t="s">
        <v>355</v>
      </c>
      <c r="X147" s="292" t="s">
        <v>356</v>
      </c>
      <c r="Y147" s="292" t="s">
        <v>357</v>
      </c>
      <c r="Z147" s="292" t="s">
        <v>358</v>
      </c>
      <c r="AB147" s="580" t="s">
        <v>360</v>
      </c>
      <c r="AC147" s="580" t="e">
        <f>AC15+#REF!+#REF!+#REF!+#REF!+#REF!+#REF!</f>
        <v>#REF!</v>
      </c>
      <c r="AD147" s="580" t="e">
        <f>AD15+#REF!+#REF!+#REF!+#REF!+#REF!+#REF!</f>
        <v>#REF!</v>
      </c>
      <c r="AE147" s="580" t="e">
        <f>AE15+#REF!+#REF!+#REF!+#REF!+#REF!+#REF!+1</f>
        <v>#REF!</v>
      </c>
      <c r="AF147" s="580" t="e">
        <f>AF15+#REF!+#REF!+#REF!+#REF!+#REF!+#REF!</f>
        <v>#REF!</v>
      </c>
      <c r="AG147" s="580" t="e">
        <f>AG15+#REF!+#REF!+#REF!+#REF!+#REF!+#REF!</f>
        <v>#REF!</v>
      </c>
      <c r="AH147" s="580" t="e">
        <f>AH15+#REF!+#REF!+#REF!+#REF!+#REF!+#REF!</f>
        <v>#REF!</v>
      </c>
      <c r="AI147" s="580" t="e">
        <f>AI15+#REF!+#REF!+#REF!+#REF!+#REF!+#REF!</f>
        <v>#REF!</v>
      </c>
      <c r="AJ147" s="580" t="e">
        <f>AJ15+#REF!+#REF!+#REF!+#REF!+#REF!+#REF!</f>
        <v>#REF!</v>
      </c>
      <c r="AK147" s="580" t="e">
        <f>AK15+#REF!+#REF!+#REF!+#REF!+#REF!+#REF!+1</f>
        <v>#REF!</v>
      </c>
      <c r="AL147" s="580" t="e">
        <f>AL15+#REF!+#REF!+#REF!+#REF!+#REF!+#REF!</f>
        <v>#REF!</v>
      </c>
      <c r="AM147" s="580" t="e">
        <f>AM15+#REF!+#REF!+#REF!+#REF!+#REF!+#REF!</f>
        <v>#REF!</v>
      </c>
      <c r="AN147" s="580" t="e">
        <f>AN15+#REF!+#REF!+#REF!+#REF!+#REF!+#REF!+1</f>
        <v>#REF!</v>
      </c>
      <c r="AR147" s="1141"/>
    </row>
    <row r="148" spans="1:44" s="27" customFormat="1" ht="18" customHeight="1" thickBot="1">
      <c r="A148" s="1791"/>
      <c r="B148" s="1791"/>
      <c r="C148" s="1791"/>
      <c r="D148" s="1791"/>
      <c r="E148" s="1791"/>
      <c r="F148" s="1791"/>
      <c r="G148" s="1791"/>
      <c r="H148" s="47"/>
      <c r="I148" s="47"/>
      <c r="J148" s="47"/>
      <c r="K148" s="47"/>
      <c r="L148" s="47"/>
      <c r="M148" s="47"/>
      <c r="N148" s="1694">
        <f>G11+G15+G16+G12+G13+G31+G30+G32+G18+G19+G23+G25+G56</f>
        <v>60</v>
      </c>
      <c r="O148" s="1695"/>
      <c r="P148" s="1703">
        <f>G27+G20+G26+G68+G69+G35+G67+G37+G38+G39+G36+G111+G112+G57</f>
        <v>60</v>
      </c>
      <c r="Q148" s="1695"/>
      <c r="R148" s="1703">
        <f>G21+G70+G71+G40+G41+G42+G43+G44+G45+G46+G47+G113+G114+G58</f>
        <v>60</v>
      </c>
      <c r="S148" s="1695"/>
      <c r="T148" s="1703">
        <f>G22+G48+G49+G50+G51+G52+G53+G59+G72+G73+G115+G116+G62</f>
        <v>60</v>
      </c>
      <c r="U148" s="1695"/>
      <c r="V148" s="1759"/>
      <c r="W148" s="877"/>
      <c r="X148" s="292"/>
      <c r="Y148" s="292"/>
      <c r="Z148" s="292"/>
      <c r="AB148" s="580" t="s">
        <v>361</v>
      </c>
      <c r="AC148" s="580" t="e">
        <f>AC16+AC17+AC39+AC74+#REF!+#REF!+#REF!</f>
        <v>#REF!</v>
      </c>
      <c r="AD148" s="580" t="e">
        <f>AD16+AD17+AD39+AD74+#REF!+#REF!+#REF!</f>
        <v>#REF!</v>
      </c>
      <c r="AE148" s="580" t="e">
        <f>AE16+AE17+AE39+AE74+#REF!+#REF!+#REF!</f>
        <v>#REF!</v>
      </c>
      <c r="AF148" s="580" t="e">
        <f>AF16+AF17+AF39+AF74+#REF!+#REF!+#REF!</f>
        <v>#REF!</v>
      </c>
      <c r="AG148" s="580" t="e">
        <f>AG16+AG17+AG39+AG74+#REF!+#REF!+#REF!</f>
        <v>#REF!</v>
      </c>
      <c r="AH148" s="580" t="e">
        <f>AH16+AH17+AH39+AH74+#REF!+#REF!+#REF!</f>
        <v>#REF!</v>
      </c>
      <c r="AI148" s="580" t="e">
        <f>AI16+AI17+AI39+AI74+#REF!+#REF!+#REF!</f>
        <v>#REF!</v>
      </c>
      <c r="AJ148" s="580" t="e">
        <f>AJ16+AJ17+AJ39+AJ74+#REF!+#REF!+#REF!</f>
        <v>#REF!</v>
      </c>
      <c r="AK148" s="580" t="e">
        <f>AK16+AK17+AK39+AK74+#REF!+#REF!+#REF!</f>
        <v>#REF!</v>
      </c>
      <c r="AL148" s="580" t="e">
        <f>AL16+AL17+AL39+AL74+#REF!+#REF!+#REF!</f>
        <v>#REF!</v>
      </c>
      <c r="AM148" s="580" t="e">
        <f>AM16+AM17+AM39+AM74+#REF!+#REF!+#REF!</f>
        <v>#REF!</v>
      </c>
      <c r="AN148" s="580" t="e">
        <f>AN16+AN17+AN39+AN74+#REF!+#REF!+#REF!</f>
        <v>#REF!</v>
      </c>
      <c r="AR148" s="1141"/>
    </row>
    <row r="149" spans="1:44" s="27" customFormat="1" ht="18" customHeight="1" thickBot="1">
      <c r="A149" s="1691" t="s">
        <v>583</v>
      </c>
      <c r="B149" s="1692"/>
      <c r="C149" s="1692"/>
      <c r="D149" s="1692"/>
      <c r="E149" s="1692"/>
      <c r="F149" s="1692"/>
      <c r="G149" s="1692"/>
      <c r="H149" s="1692"/>
      <c r="I149" s="1692"/>
      <c r="J149" s="1692"/>
      <c r="K149" s="1692"/>
      <c r="L149" s="1692"/>
      <c r="M149" s="1692"/>
      <c r="N149" s="1692"/>
      <c r="O149" s="1692"/>
      <c r="P149" s="1692"/>
      <c r="Q149" s="1692"/>
      <c r="R149" s="1692"/>
      <c r="S149" s="1692"/>
      <c r="T149" s="1692"/>
      <c r="U149" s="1692"/>
      <c r="V149" s="1693"/>
      <c r="W149" s="877"/>
      <c r="X149" s="292"/>
      <c r="Y149" s="292"/>
      <c r="Z149" s="292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1141"/>
    </row>
    <row r="150" spans="1:44" s="20" customFormat="1" ht="19.5" customHeight="1">
      <c r="A150" s="1414">
        <v>1</v>
      </c>
      <c r="B150" s="1421" t="s">
        <v>41</v>
      </c>
      <c r="C150" s="1414"/>
      <c r="D150" s="1415"/>
      <c r="E150" s="1415"/>
      <c r="F150" s="1464"/>
      <c r="G150" s="1459">
        <f>G151+G152</f>
        <v>13</v>
      </c>
      <c r="H150" s="1476">
        <f aca="true" t="shared" si="41" ref="H150:M150">H151+H152</f>
        <v>390</v>
      </c>
      <c r="I150" s="1416">
        <f t="shared" si="41"/>
        <v>264</v>
      </c>
      <c r="J150" s="1416">
        <f t="shared" si="41"/>
        <v>4</v>
      </c>
      <c r="K150" s="1416">
        <f t="shared" si="41"/>
        <v>0</v>
      </c>
      <c r="L150" s="1416">
        <f t="shared" si="41"/>
        <v>260</v>
      </c>
      <c r="M150" s="1423">
        <f t="shared" si="41"/>
        <v>126</v>
      </c>
      <c r="N150" s="1450"/>
      <c r="O150" s="557"/>
      <c r="P150" s="1417"/>
      <c r="Q150" s="557"/>
      <c r="R150" s="1417"/>
      <c r="S150" s="557"/>
      <c r="T150" s="1417"/>
      <c r="U150" s="557"/>
      <c r="V150" s="1418"/>
      <c r="W150" s="980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</row>
    <row r="151" spans="1:44" s="20" customFormat="1" ht="19.5" customHeight="1">
      <c r="A151" s="1419" t="s">
        <v>569</v>
      </c>
      <c r="B151" s="1422" t="s">
        <v>41</v>
      </c>
      <c r="C151" s="1424"/>
      <c r="D151" s="1426" t="s">
        <v>570</v>
      </c>
      <c r="E151" s="981"/>
      <c r="F151" s="1442"/>
      <c r="G151" s="1460">
        <v>7</v>
      </c>
      <c r="H151" s="1477">
        <f>G151*30</f>
        <v>210</v>
      </c>
      <c r="I151" s="981">
        <f>L151+J151</f>
        <v>132</v>
      </c>
      <c r="J151" s="981">
        <v>4</v>
      </c>
      <c r="K151" s="981"/>
      <c r="L151" s="981">
        <v>128</v>
      </c>
      <c r="M151" s="1425">
        <f>H151-I151</f>
        <v>78</v>
      </c>
      <c r="N151" s="1451">
        <v>4</v>
      </c>
      <c r="O151" s="107">
        <v>4</v>
      </c>
      <c r="P151" s="1427"/>
      <c r="Q151" s="107"/>
      <c r="R151" s="1413"/>
      <c r="S151" s="166"/>
      <c r="T151" s="1413"/>
      <c r="U151" s="166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</row>
    <row r="152" spans="1:44" s="20" customFormat="1" ht="19.5" customHeight="1">
      <c r="A152" s="1419" t="s">
        <v>571</v>
      </c>
      <c r="B152" s="1422" t="s">
        <v>41</v>
      </c>
      <c r="C152" s="1424"/>
      <c r="D152" s="1426" t="s">
        <v>572</v>
      </c>
      <c r="E152" s="981"/>
      <c r="F152" s="1442"/>
      <c r="G152" s="1460">
        <v>6</v>
      </c>
      <c r="H152" s="1477">
        <f>G152*30</f>
        <v>180</v>
      </c>
      <c r="I152" s="981">
        <f>L152+J152</f>
        <v>132</v>
      </c>
      <c r="J152" s="981"/>
      <c r="K152" s="981"/>
      <c r="L152" s="981">
        <v>132</v>
      </c>
      <c r="M152" s="1425">
        <f>H152-I152</f>
        <v>48</v>
      </c>
      <c r="N152" s="1451"/>
      <c r="O152" s="107"/>
      <c r="P152" s="1427">
        <v>4</v>
      </c>
      <c r="Q152" s="107">
        <v>4</v>
      </c>
      <c r="R152" s="1413"/>
      <c r="S152" s="166"/>
      <c r="T152" s="1413"/>
      <c r="U152" s="166"/>
      <c r="V152" s="1420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</row>
    <row r="153" spans="1:44" s="20" customFormat="1" ht="24.75" customHeight="1">
      <c r="A153" s="1419" t="s">
        <v>431</v>
      </c>
      <c r="B153" s="1422" t="s">
        <v>41</v>
      </c>
      <c r="C153" s="1424"/>
      <c r="D153" s="1426" t="s">
        <v>573</v>
      </c>
      <c r="E153" s="981"/>
      <c r="F153" s="1442"/>
      <c r="G153" s="1460"/>
      <c r="H153" s="1478"/>
      <c r="I153" s="981"/>
      <c r="J153" s="981"/>
      <c r="K153" s="981"/>
      <c r="L153" s="981"/>
      <c r="M153" s="1442"/>
      <c r="N153" s="1452"/>
      <c r="O153" s="166"/>
      <c r="P153" s="1413"/>
      <c r="Q153" s="166"/>
      <c r="R153" s="1413" t="s">
        <v>42</v>
      </c>
      <c r="S153" s="1413" t="s">
        <v>42</v>
      </c>
      <c r="T153" s="1413" t="s">
        <v>42</v>
      </c>
      <c r="U153" s="166"/>
      <c r="V153" s="1420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</row>
    <row r="154" spans="1:44" s="20" customFormat="1" ht="39" customHeight="1">
      <c r="A154" s="1443" t="s">
        <v>618</v>
      </c>
      <c r="B154" s="1456" t="s">
        <v>619</v>
      </c>
      <c r="C154" s="934"/>
      <c r="D154" s="1391"/>
      <c r="E154" s="1391"/>
      <c r="F154" s="1465"/>
      <c r="G154" s="1461">
        <f>SUM(G155:G158)</f>
        <v>18</v>
      </c>
      <c r="H154" s="1482">
        <f aca="true" t="shared" si="42" ref="H154:M154">SUM(H155:H158)</f>
        <v>540</v>
      </c>
      <c r="I154" s="1483">
        <f t="shared" si="42"/>
        <v>294</v>
      </c>
      <c r="J154" s="1483">
        <f t="shared" si="42"/>
        <v>0</v>
      </c>
      <c r="K154" s="1483">
        <f t="shared" si="42"/>
        <v>0</v>
      </c>
      <c r="L154" s="1483">
        <f t="shared" si="42"/>
        <v>294</v>
      </c>
      <c r="M154" s="1484">
        <f t="shared" si="42"/>
        <v>246</v>
      </c>
      <c r="N154" s="1453"/>
      <c r="O154" s="983"/>
      <c r="P154" s="1441"/>
      <c r="Q154" s="983"/>
      <c r="R154" s="1441"/>
      <c r="S154" s="1441"/>
      <c r="T154" s="1441"/>
      <c r="U154" s="983"/>
      <c r="V154" s="1444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</row>
    <row r="155" spans="1:44" s="20" customFormat="1" ht="22.5" customHeight="1">
      <c r="A155" s="1445" t="s">
        <v>621</v>
      </c>
      <c r="B155" s="1457" t="s">
        <v>620</v>
      </c>
      <c r="C155" s="1466">
        <v>2</v>
      </c>
      <c r="D155" s="1440" t="s">
        <v>22</v>
      </c>
      <c r="E155" s="128"/>
      <c r="F155" s="1439"/>
      <c r="G155" s="1462">
        <v>6</v>
      </c>
      <c r="H155" s="1479">
        <f>G155*30</f>
        <v>180</v>
      </c>
      <c r="I155" s="1338">
        <f>J155+K155+L155</f>
        <v>99</v>
      </c>
      <c r="J155" s="58"/>
      <c r="K155" s="58"/>
      <c r="L155" s="58">
        <v>99</v>
      </c>
      <c r="M155" s="1005">
        <f>H155-I155</f>
        <v>81</v>
      </c>
      <c r="N155" s="1451">
        <v>3</v>
      </c>
      <c r="O155" s="107">
        <v>3</v>
      </c>
      <c r="P155" s="1427"/>
      <c r="Q155" s="107"/>
      <c r="R155" s="1427"/>
      <c r="S155" s="1427"/>
      <c r="T155" s="1427"/>
      <c r="U155" s="107"/>
      <c r="V155" s="1261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</row>
    <row r="156" spans="1:44" s="20" customFormat="1" ht="22.5" customHeight="1">
      <c r="A156" s="1445" t="s">
        <v>622</v>
      </c>
      <c r="B156" s="1457" t="s">
        <v>620</v>
      </c>
      <c r="C156" s="1466">
        <v>4</v>
      </c>
      <c r="D156" s="1440" t="s">
        <v>45</v>
      </c>
      <c r="E156" s="128"/>
      <c r="F156" s="1439"/>
      <c r="G156" s="1462">
        <v>6</v>
      </c>
      <c r="H156" s="1479">
        <f>G156*30</f>
        <v>180</v>
      </c>
      <c r="I156" s="1338">
        <f>J156+K156+L156</f>
        <v>99</v>
      </c>
      <c r="J156" s="58"/>
      <c r="K156" s="58"/>
      <c r="L156" s="58">
        <v>99</v>
      </c>
      <c r="M156" s="1005">
        <f>H156-I156</f>
        <v>81</v>
      </c>
      <c r="N156" s="1451"/>
      <c r="O156" s="107"/>
      <c r="P156" s="1427">
        <v>3</v>
      </c>
      <c r="Q156" s="107">
        <v>3</v>
      </c>
      <c r="R156" s="1427"/>
      <c r="S156" s="1427"/>
      <c r="T156" s="1427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</row>
    <row r="157" spans="1:44" s="20" customFormat="1" ht="22.5" customHeight="1">
      <c r="A157" s="1445" t="s">
        <v>623</v>
      </c>
      <c r="B157" s="1457" t="s">
        <v>620</v>
      </c>
      <c r="C157" s="1466">
        <v>6</v>
      </c>
      <c r="D157" s="1440" t="s">
        <v>47</v>
      </c>
      <c r="E157" s="128"/>
      <c r="F157" s="1439"/>
      <c r="G157" s="1462">
        <v>4</v>
      </c>
      <c r="H157" s="1479">
        <f>G157*30</f>
        <v>120</v>
      </c>
      <c r="I157" s="1338">
        <f>J157+K157+L157</f>
        <v>66</v>
      </c>
      <c r="J157" s="58"/>
      <c r="K157" s="58"/>
      <c r="L157" s="58">
        <v>66</v>
      </c>
      <c r="M157" s="1005">
        <f>H157-I157</f>
        <v>54</v>
      </c>
      <c r="N157" s="1451"/>
      <c r="O157" s="107"/>
      <c r="P157" s="1427"/>
      <c r="Q157" s="107"/>
      <c r="R157" s="1427">
        <v>2</v>
      </c>
      <c r="S157" s="1427">
        <v>2</v>
      </c>
      <c r="T157" s="1427"/>
      <c r="U157" s="107"/>
      <c r="V157" s="1261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</row>
    <row r="158" spans="1:44" s="20" customFormat="1" ht="24" customHeight="1" thickBot="1">
      <c r="A158" s="1446" t="s">
        <v>624</v>
      </c>
      <c r="B158" s="1458" t="s">
        <v>620</v>
      </c>
      <c r="C158" s="1467">
        <v>7</v>
      </c>
      <c r="D158" s="1447"/>
      <c r="E158" s="334"/>
      <c r="F158" s="1468"/>
      <c r="G158" s="1463">
        <v>2</v>
      </c>
      <c r="H158" s="1480">
        <f>G158*30</f>
        <v>60</v>
      </c>
      <c r="I158" s="1481">
        <f>J158+K158+L158</f>
        <v>30</v>
      </c>
      <c r="J158" s="237"/>
      <c r="K158" s="237"/>
      <c r="L158" s="237">
        <v>30</v>
      </c>
      <c r="M158" s="1455">
        <f>H158-I158</f>
        <v>30</v>
      </c>
      <c r="N158" s="1454"/>
      <c r="O158" s="116"/>
      <c r="P158" s="1448"/>
      <c r="Q158" s="116"/>
      <c r="R158" s="1448"/>
      <c r="S158" s="1448"/>
      <c r="T158" s="1448">
        <v>2</v>
      </c>
      <c r="U158" s="116"/>
      <c r="V158" s="1449"/>
      <c r="W158" s="980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231"/>
    </row>
    <row r="159" spans="1:44" s="27" customFormat="1" ht="26.2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354"/>
      <c r="O159" s="864"/>
      <c r="P159" s="354"/>
      <c r="Q159" s="864"/>
      <c r="R159" s="354"/>
      <c r="S159" s="864"/>
      <c r="T159" s="354"/>
      <c r="U159" s="864"/>
      <c r="V159" s="864"/>
      <c r="W159" s="292"/>
      <c r="X159" s="292"/>
      <c r="Y159" s="292"/>
      <c r="Z159" s="292"/>
      <c r="AB159" s="844"/>
      <c r="AC159" s="845"/>
      <c r="AD159" s="845"/>
      <c r="AE159" s="845"/>
      <c r="AF159" s="845"/>
      <c r="AG159" s="845"/>
      <c r="AH159" s="845"/>
      <c r="AI159" s="845"/>
      <c r="AJ159" s="845"/>
      <c r="AK159" s="845"/>
      <c r="AL159" s="845"/>
      <c r="AM159" s="845"/>
      <c r="AN159" s="845"/>
      <c r="AR159" s="1141"/>
    </row>
    <row r="160" spans="1:44" s="27" customFormat="1" ht="18" customHeight="1">
      <c r="A160" s="233"/>
      <c r="B160" s="1438" t="s">
        <v>646</v>
      </c>
      <c r="C160" s="1438"/>
      <c r="D160" s="1679"/>
      <c r="E160" s="1679"/>
      <c r="F160" s="1680"/>
      <c r="G160" s="1680"/>
      <c r="H160" s="1438"/>
      <c r="I160" s="1681" t="s">
        <v>635</v>
      </c>
      <c r="J160" s="1690"/>
      <c r="K160" s="1690"/>
      <c r="L160" s="47"/>
      <c r="M160" s="47"/>
      <c r="N160" s="932"/>
      <c r="O160" s="932"/>
      <c r="P160" s="932"/>
      <c r="Q160" s="932"/>
      <c r="R160" s="932"/>
      <c r="S160" s="932"/>
      <c r="T160" s="932"/>
      <c r="U160" s="932"/>
      <c r="V160" s="231"/>
      <c r="W160" s="846">
        <f>SUMIF(W14:W147,"а",$G14:$G147)</f>
        <v>3</v>
      </c>
      <c r="X160" s="846">
        <f>SUMIF(X14:X147,"а",$G14:$G147)</f>
        <v>21</v>
      </c>
      <c r="Y160" s="846">
        <f>SUMIF(Y14:Y147,"а",$G14:$G147)-3</f>
        <v>28</v>
      </c>
      <c r="Z160" s="846">
        <f>SUMIF(Z14:Z147,"а",$G14:$G147)-0.85</f>
        <v>47.15</v>
      </c>
      <c r="AB160" s="844" t="s">
        <v>362</v>
      </c>
      <c r="AC160" s="845" t="e">
        <f>#REF!+AC18+AC35+AC82+AC115+#REF!+#REF!</f>
        <v>#REF!</v>
      </c>
      <c r="AD160" s="845" t="e">
        <f>#REF!+AD18+AD35+AD82+AD115+#REF!+#REF!</f>
        <v>#REF!</v>
      </c>
      <c r="AE160" s="845" t="e">
        <f>#REF!+AE18+AE35+AE82+AE115+#REF!+#REF!</f>
        <v>#REF!</v>
      </c>
      <c r="AF160" s="845" t="e">
        <f>#REF!+AF18+AF35+AF82+AF115+#REF!+#REF!</f>
        <v>#REF!</v>
      </c>
      <c r="AG160" s="845" t="e">
        <f>#REF!+AG18+AG35+AG82+AG115+#REF!+#REF!</f>
        <v>#REF!</v>
      </c>
      <c r="AH160" s="845" t="e">
        <f>#REF!+AH18+AH35+AH82+AH115+#REF!+#REF!</f>
        <v>#REF!</v>
      </c>
      <c r="AI160" s="845" t="e">
        <f>#REF!+AI18+AI35+AI82+AI115+#REF!+#REF!</f>
        <v>#REF!</v>
      </c>
      <c r="AJ160" s="845" t="e">
        <f>#REF!+AJ18+AJ35+AJ82+AJ115+#REF!+#REF!</f>
        <v>#REF!</v>
      </c>
      <c r="AK160" s="845" t="e">
        <f>#REF!+AK18+AK35+AK82+AK115+#REF!+#REF!</f>
        <v>#REF!</v>
      </c>
      <c r="AL160" s="845" t="e">
        <f>#REF!+AL18+AL35+AL82+AL115+#REF!+#REF!</f>
        <v>#REF!</v>
      </c>
      <c r="AM160" s="845" t="e">
        <f>#REF!+AM18+AM35+AM82+AM115+#REF!+#REF!</f>
        <v>#REF!</v>
      </c>
      <c r="AN160" s="845" t="e">
        <f>#REF!+AN18+AN35+AN82+AN115+#REF!+#REF!</f>
        <v>#REF!</v>
      </c>
      <c r="AR160" s="1141"/>
    </row>
    <row r="161" spans="1:44" s="27" customFormat="1" ht="18" customHeight="1">
      <c r="A161" s="233"/>
      <c r="B161" s="1438"/>
      <c r="C161" s="1438"/>
      <c r="D161" s="1438"/>
      <c r="E161" s="1438"/>
      <c r="F161" s="1438"/>
      <c r="G161" s="1438"/>
      <c r="H161" s="1438"/>
      <c r="I161" s="1438"/>
      <c r="J161" s="1438"/>
      <c r="K161" s="1438"/>
      <c r="L161" s="47"/>
      <c r="M161" s="47"/>
      <c r="N161" s="231"/>
      <c r="O161" s="231"/>
      <c r="P161" s="231"/>
      <c r="Q161" s="231"/>
      <c r="R161" s="231"/>
      <c r="S161" s="843"/>
      <c r="T161" s="231"/>
      <c r="U161" s="843"/>
      <c r="V161" s="231"/>
      <c r="AR161" s="1141"/>
    </row>
    <row r="162" spans="1:44" s="27" customFormat="1" ht="18" customHeight="1">
      <c r="A162" s="233"/>
      <c r="B162" s="1438" t="s">
        <v>428</v>
      </c>
      <c r="C162" s="1438"/>
      <c r="D162" s="1679"/>
      <c r="E162" s="1679"/>
      <c r="F162" s="1680"/>
      <c r="G162" s="1680"/>
      <c r="H162" s="1438"/>
      <c r="I162" s="1681" t="s">
        <v>634</v>
      </c>
      <c r="J162" s="1682"/>
      <c r="K162" s="1682"/>
      <c r="L162" s="47"/>
      <c r="M162" s="47"/>
      <c r="N162" s="231"/>
      <c r="O162" s="231"/>
      <c r="P162" s="231"/>
      <c r="Q162" s="231"/>
      <c r="R162" s="231"/>
      <c r="S162" s="231"/>
      <c r="T162" s="231"/>
      <c r="U162" s="231"/>
      <c r="V162" s="231"/>
      <c r="AR162" s="1141"/>
    </row>
    <row r="163" spans="1:44" s="27" customFormat="1" ht="12.75" customHeight="1">
      <c r="A163" s="49"/>
      <c r="B163" s="49"/>
      <c r="C163" s="50"/>
      <c r="D163" s="50"/>
      <c r="E163" s="50"/>
      <c r="F163" s="50"/>
      <c r="G163" s="51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1"/>
      <c r="V163" s="52"/>
      <c r="AR163" s="1141"/>
    </row>
    <row r="164" spans="1:44" s="27" customFormat="1" ht="23.25" customHeight="1">
      <c r="A164" s="233"/>
      <c r="B164" s="1438" t="s">
        <v>625</v>
      </c>
      <c r="C164" s="1438"/>
      <c r="D164" s="1679"/>
      <c r="E164" s="1679"/>
      <c r="F164" s="1680"/>
      <c r="G164" s="1680"/>
      <c r="H164" s="1438"/>
      <c r="I164" s="1681" t="s">
        <v>635</v>
      </c>
      <c r="J164" s="1682"/>
      <c r="K164" s="1682"/>
      <c r="L164" s="47"/>
      <c r="M164" s="47"/>
      <c r="N164" s="231"/>
      <c r="O164" s="231"/>
      <c r="P164" s="231"/>
      <c r="Q164" s="231"/>
      <c r="R164" s="231"/>
      <c r="S164" s="231"/>
      <c r="T164" s="231"/>
      <c r="U164" s="231"/>
      <c r="V164" s="231"/>
      <c r="AR164" s="1141"/>
    </row>
    <row r="165" spans="3:26" ht="18.75">
      <c r="C165" s="74"/>
      <c r="D165" s="354"/>
      <c r="E165" s="355"/>
      <c r="F165" s="74"/>
      <c r="G165" s="354"/>
      <c r="Y165" s="5" t="s">
        <v>353</v>
      </c>
      <c r="Z165" s="5">
        <f>Z164-0.65-0.2</f>
        <v>-0.8500000000000001</v>
      </c>
    </row>
    <row r="166" spans="3:7" ht="18.75">
      <c r="C166" s="74"/>
      <c r="D166" s="355"/>
      <c r="E166" s="355"/>
      <c r="F166" s="74"/>
      <c r="G166" s="354"/>
    </row>
    <row r="167" spans="1:44" ht="18.75">
      <c r="A167" s="74"/>
      <c r="B167" s="355"/>
      <c r="C167" s="355"/>
      <c r="D167" s="74"/>
      <c r="E167" s="354"/>
      <c r="G167" s="20"/>
      <c r="H167" s="20"/>
      <c r="K167" s="231"/>
      <c r="M167" s="20"/>
      <c r="U167" s="5"/>
      <c r="V167" s="5"/>
      <c r="AP167" s="1142"/>
      <c r="AR167" s="5"/>
    </row>
    <row r="168" spans="1:44" ht="18.75">
      <c r="A168" s="74"/>
      <c r="B168" s="291"/>
      <c r="C168" s="1388"/>
      <c r="D168" s="1388"/>
      <c r="E168" s="355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4"/>
      <c r="G169" s="20"/>
      <c r="H169" s="20"/>
      <c r="K169" s="231"/>
      <c r="M169" s="20"/>
      <c r="U169" s="5"/>
      <c r="V169" s="5"/>
      <c r="AP169" s="1142"/>
      <c r="AR169" s="5"/>
    </row>
    <row r="170" spans="1:44" ht="18.75">
      <c r="A170" s="74"/>
      <c r="B170" s="291"/>
      <c r="C170" s="1388"/>
      <c r="D170" s="1388"/>
      <c r="E170" s="355"/>
      <c r="G170" s="20"/>
      <c r="H170" s="20"/>
      <c r="K170" s="231"/>
      <c r="M170" s="20"/>
      <c r="U170" s="5"/>
      <c r="V170" s="5"/>
      <c r="AP170" s="1142"/>
      <c r="AR170" s="5"/>
    </row>
    <row r="171" spans="1:44" ht="18.75">
      <c r="A171" s="74"/>
      <c r="B171" s="291"/>
      <c r="C171" s="1388"/>
      <c r="D171" s="1388"/>
      <c r="E171" s="355"/>
      <c r="G171" s="20"/>
      <c r="H171" s="20"/>
      <c r="K171" s="231"/>
      <c r="M171" s="20"/>
      <c r="U171" s="5"/>
      <c r="V171" s="5"/>
      <c r="AP171" s="1142"/>
      <c r="AR171" s="5"/>
    </row>
    <row r="172" spans="1:44" ht="18.75">
      <c r="A172" s="74"/>
      <c r="B172" s="291"/>
      <c r="C172" s="1388"/>
      <c r="D172" s="1389"/>
      <c r="E172" s="355"/>
      <c r="G172" s="20"/>
      <c r="H172" s="20"/>
      <c r="K172" s="231"/>
      <c r="M172" s="20"/>
      <c r="U172" s="5"/>
      <c r="V172" s="5"/>
      <c r="AP172" s="1142"/>
      <c r="AR172" s="5"/>
    </row>
    <row r="173" spans="1:44" ht="18.75">
      <c r="A173" s="74"/>
      <c r="B173" s="1428"/>
      <c r="C173" s="1388"/>
      <c r="D173" s="1388"/>
      <c r="E173" s="354"/>
      <c r="G173" s="20"/>
      <c r="H173" s="20"/>
      <c r="K173" s="231"/>
      <c r="M173" s="20"/>
      <c r="U173" s="5"/>
      <c r="V173" s="5"/>
      <c r="AP173" s="1142"/>
      <c r="AR173" s="5"/>
    </row>
    <row r="174" spans="1:44" ht="18.75">
      <c r="A174" s="74"/>
      <c r="B174" s="291"/>
      <c r="C174" s="1388"/>
      <c r="D174" s="1388"/>
      <c r="E174" s="355"/>
      <c r="G174" s="20"/>
      <c r="H174" s="20"/>
      <c r="K174" s="231"/>
      <c r="M174" s="20"/>
      <c r="U174" s="5"/>
      <c r="V174" s="5"/>
      <c r="AP174" s="1142"/>
      <c r="AR174" s="5"/>
    </row>
    <row r="175" spans="2:7" ht="18.75">
      <c r="B175" s="291"/>
      <c r="C175" s="1388"/>
      <c r="D175" s="1389"/>
      <c r="E175" s="355"/>
      <c r="F175" s="74"/>
      <c r="G175" s="355"/>
    </row>
    <row r="176" spans="2:7" ht="18.75">
      <c r="B176" s="291"/>
      <c r="C176" s="1387"/>
      <c r="D176" s="1387"/>
      <c r="E176" s="355"/>
      <c r="F176" s="74"/>
      <c r="G176" s="355"/>
    </row>
    <row r="177" spans="2:7" ht="18.75">
      <c r="B177" s="291"/>
      <c r="C177" s="1388"/>
      <c r="D177" s="1388"/>
      <c r="E177" s="355"/>
      <c r="F177" s="74"/>
      <c r="G177" s="355"/>
    </row>
    <row r="178" spans="2:4" ht="18.75">
      <c r="B178" s="1428"/>
      <c r="C178" s="1388"/>
      <c r="D178" s="1388"/>
    </row>
    <row r="179" spans="2:4" ht="18.75">
      <c r="B179" s="291"/>
      <c r="C179" s="1387"/>
      <c r="D179" s="1388"/>
    </row>
  </sheetData>
  <sheetProtection/>
  <mergeCells count="109">
    <mergeCell ref="AL77:AN77"/>
    <mergeCell ref="AI77:AK77"/>
    <mergeCell ref="AF77:AH77"/>
    <mergeCell ref="AC77:AE77"/>
    <mergeCell ref="AC31:AE31"/>
    <mergeCell ref="AF31:AH31"/>
    <mergeCell ref="AI31:AK31"/>
    <mergeCell ref="AL31:AN31"/>
    <mergeCell ref="AL50:AN50"/>
    <mergeCell ref="D164:G164"/>
    <mergeCell ref="I164:K164"/>
    <mergeCell ref="AI50:AK50"/>
    <mergeCell ref="R142:S142"/>
    <mergeCell ref="T142:V142"/>
    <mergeCell ref="AI143:AK143"/>
    <mergeCell ref="AI69:AK69"/>
    <mergeCell ref="R148:S148"/>
    <mergeCell ref="H142:M142"/>
    <mergeCell ref="A148:G148"/>
    <mergeCell ref="AL143:AN143"/>
    <mergeCell ref="H143:M143"/>
    <mergeCell ref="AL69:AN69"/>
    <mergeCell ref="AC143:AE143"/>
    <mergeCell ref="AF143:AH143"/>
    <mergeCell ref="AC69:AE69"/>
    <mergeCell ref="A140:V140"/>
    <mergeCell ref="A72:B72"/>
    <mergeCell ref="A114:B114"/>
    <mergeCell ref="A74:B74"/>
    <mergeCell ref="A67:B67"/>
    <mergeCell ref="A63:B63"/>
    <mergeCell ref="A65:V65"/>
    <mergeCell ref="A66:V66"/>
    <mergeCell ref="A64:B64"/>
    <mergeCell ref="I63:M63"/>
    <mergeCell ref="AI7:AK8"/>
    <mergeCell ref="AL7:AN8"/>
    <mergeCell ref="AC37:AE37"/>
    <mergeCell ref="AF37:AH37"/>
    <mergeCell ref="AI37:AK37"/>
    <mergeCell ref="AL37:AN37"/>
    <mergeCell ref="AF7:AH8"/>
    <mergeCell ref="A61:V61"/>
    <mergeCell ref="A55:V55"/>
    <mergeCell ref="T148:V148"/>
    <mergeCell ref="AF69:AH69"/>
    <mergeCell ref="A29:V29"/>
    <mergeCell ref="AF50:AH50"/>
    <mergeCell ref="AC50:AE50"/>
    <mergeCell ref="A73:B73"/>
    <mergeCell ref="A112:B112"/>
    <mergeCell ref="H62:M62"/>
    <mergeCell ref="H144:M144"/>
    <mergeCell ref="A117:B117"/>
    <mergeCell ref="N142:O142"/>
    <mergeCell ref="P142:Q142"/>
    <mergeCell ref="A113:B113"/>
    <mergeCell ref="A139:B139"/>
    <mergeCell ref="A141:B141"/>
    <mergeCell ref="H145:M145"/>
    <mergeCell ref="A68:B68"/>
    <mergeCell ref="A116:B116"/>
    <mergeCell ref="A111:B111"/>
    <mergeCell ref="A115:B115"/>
    <mergeCell ref="G142:G143"/>
    <mergeCell ref="A71:B71"/>
    <mergeCell ref="A69:B69"/>
    <mergeCell ref="A70:B70"/>
    <mergeCell ref="A110:V110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I160:K160"/>
    <mergeCell ref="A149:V149"/>
    <mergeCell ref="N148:O148"/>
    <mergeCell ref="AC7:AE8"/>
    <mergeCell ref="A10:V10"/>
    <mergeCell ref="L5:L7"/>
    <mergeCell ref="P148:Q148"/>
    <mergeCell ref="D4:D7"/>
    <mergeCell ref="A9:V9"/>
    <mergeCell ref="A54:B54"/>
    <mergeCell ref="N2:V2"/>
    <mergeCell ref="N3:O4"/>
    <mergeCell ref="P3:Q4"/>
    <mergeCell ref="D162:G162"/>
    <mergeCell ref="I162:K162"/>
    <mergeCell ref="H146:M146"/>
    <mergeCell ref="H147:M147"/>
    <mergeCell ref="A142:F143"/>
    <mergeCell ref="R3:S4"/>
    <mergeCell ref="D160:G160"/>
    <mergeCell ref="T3:V4"/>
    <mergeCell ref="J5:J7"/>
    <mergeCell ref="K5:K7"/>
    <mergeCell ref="A28:B28"/>
    <mergeCell ref="E4:F4"/>
    <mergeCell ref="J4:L4"/>
    <mergeCell ref="I4:I7"/>
    <mergeCell ref="F5:F7"/>
    <mergeCell ref="C2:F3"/>
    <mergeCell ref="B2:B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5" max="41" man="1"/>
    <brk id="90" max="41" man="1"/>
    <brk id="134" max="4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09" t="s">
        <v>300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W1" s="1709"/>
      <c r="X1" s="1709"/>
      <c r="Y1" s="1709"/>
    </row>
    <row r="2" spans="1:25" s="7" customFormat="1" ht="19.5" customHeight="1" thickBot="1">
      <c r="A2" s="1872" t="s">
        <v>25</v>
      </c>
      <c r="B2" s="1875" t="s">
        <v>26</v>
      </c>
      <c r="C2" s="1665" t="s">
        <v>144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877" t="s">
        <v>152</v>
      </c>
      <c r="O2" s="1878"/>
      <c r="P2" s="1878"/>
      <c r="Q2" s="1878"/>
      <c r="R2" s="1878"/>
      <c r="S2" s="1878"/>
      <c r="T2" s="1878"/>
      <c r="U2" s="1878"/>
      <c r="V2" s="1878"/>
      <c r="W2" s="1878"/>
      <c r="X2" s="1878"/>
      <c r="Y2" s="1879"/>
    </row>
    <row r="3" spans="1:25" s="7" customFormat="1" ht="19.5" customHeight="1">
      <c r="A3" s="1873"/>
      <c r="B3" s="1870"/>
      <c r="C3" s="1668"/>
      <c r="D3" s="1669"/>
      <c r="E3" s="1669"/>
      <c r="F3" s="1670"/>
      <c r="G3" s="1725"/>
      <c r="H3" s="1704" t="s">
        <v>28</v>
      </c>
      <c r="I3" s="1870" t="s">
        <v>149</v>
      </c>
      <c r="J3" s="1880"/>
      <c r="K3" s="1880"/>
      <c r="L3" s="1880"/>
      <c r="M3" s="1710" t="s">
        <v>29</v>
      </c>
      <c r="N3" s="1696" t="s">
        <v>32</v>
      </c>
      <c r="O3" s="1697"/>
      <c r="P3" s="1697"/>
      <c r="Q3" s="1697" t="s">
        <v>33</v>
      </c>
      <c r="R3" s="1697"/>
      <c r="S3" s="1697"/>
      <c r="T3" s="1697" t="s">
        <v>34</v>
      </c>
      <c r="U3" s="1697"/>
      <c r="V3" s="1697"/>
      <c r="W3" s="1697" t="s">
        <v>35</v>
      </c>
      <c r="X3" s="1697"/>
      <c r="Y3" s="1766"/>
    </row>
    <row r="4" spans="1:25" s="7" customFormat="1" ht="19.5" customHeight="1">
      <c r="A4" s="1873"/>
      <c r="B4" s="1870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98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767"/>
    </row>
    <row r="5" spans="1:25" s="7" customFormat="1" ht="19.5" customHeight="1">
      <c r="A5" s="1873"/>
      <c r="B5" s="1870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151</v>
      </c>
      <c r="L5" s="1654" t="s">
        <v>31</v>
      </c>
      <c r="M5" s="1712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73"/>
      <c r="B6" s="1870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869" t="s">
        <v>133</v>
      </c>
      <c r="O6" s="1870"/>
      <c r="P6" s="1870"/>
      <c r="Q6" s="1870"/>
      <c r="R6" s="1870"/>
      <c r="S6" s="1870"/>
      <c r="T6" s="1870"/>
      <c r="U6" s="1870"/>
      <c r="V6" s="1870"/>
      <c r="W6" s="1870"/>
      <c r="X6" s="1870"/>
      <c r="Y6" s="1871"/>
    </row>
    <row r="7" spans="1:25" s="7" customFormat="1" ht="49.5" customHeight="1" thickBot="1">
      <c r="A7" s="1874"/>
      <c r="B7" s="1876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1"/>
      <c r="W9" s="1701"/>
      <c r="X9" s="1701"/>
      <c r="Y9" s="1702"/>
    </row>
    <row r="10" spans="1:25" s="7" customFormat="1" ht="19.5" customHeight="1" hidden="1" thickBot="1">
      <c r="A10" s="1849" t="s">
        <v>113</v>
      </c>
      <c r="B10" s="1850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1"/>
      <c r="O10" s="1851"/>
      <c r="P10" s="1851"/>
      <c r="Q10" s="1851"/>
      <c r="R10" s="1851"/>
      <c r="S10" s="1851"/>
      <c r="T10" s="1851"/>
      <c r="U10" s="1851"/>
      <c r="V10" s="1851"/>
      <c r="W10" s="1851"/>
      <c r="X10" s="1851"/>
      <c r="Y10" s="1852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6" t="s">
        <v>43</v>
      </c>
      <c r="B21" s="1853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64" t="s">
        <v>297</v>
      </c>
      <c r="B30" s="1865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66"/>
      <c r="B31" s="1867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6" t="s">
        <v>43</v>
      </c>
      <c r="B32" s="1853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6" t="s">
        <v>114</v>
      </c>
      <c r="B33" s="1853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68" t="s">
        <v>115</v>
      </c>
      <c r="B34" s="1850"/>
      <c r="C34" s="1850"/>
      <c r="D34" s="1850"/>
      <c r="E34" s="1850"/>
      <c r="F34" s="1850"/>
      <c r="G34" s="1850"/>
      <c r="H34" s="1850"/>
      <c r="I34" s="1850"/>
      <c r="J34" s="1850"/>
      <c r="K34" s="1850"/>
      <c r="L34" s="1850"/>
      <c r="M34" s="1850"/>
      <c r="N34" s="1851"/>
      <c r="O34" s="1851"/>
      <c r="P34" s="1851"/>
      <c r="Q34" s="1851"/>
      <c r="R34" s="1851"/>
      <c r="S34" s="1851"/>
      <c r="T34" s="1851"/>
      <c r="U34" s="1851"/>
      <c r="V34" s="1851"/>
      <c r="W34" s="1851"/>
      <c r="X34" s="1851"/>
      <c r="Y34" s="1852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6" t="s">
        <v>116</v>
      </c>
      <c r="B52" s="1853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57" t="s">
        <v>212</v>
      </c>
      <c r="B53" s="1858"/>
      <c r="C53" s="1858"/>
      <c r="D53" s="1858"/>
      <c r="E53" s="1858"/>
      <c r="F53" s="1858"/>
      <c r="G53" s="1858"/>
      <c r="H53" s="1858"/>
      <c r="I53" s="1858"/>
      <c r="J53" s="1858"/>
      <c r="K53" s="1858"/>
      <c r="L53" s="1858"/>
      <c r="M53" s="1858"/>
      <c r="N53" s="1859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1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6" t="s">
        <v>117</v>
      </c>
      <c r="B82" s="1853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62" t="s">
        <v>94</v>
      </c>
      <c r="B83" s="1863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00" t="s">
        <v>230</v>
      </c>
      <c r="B84" s="1701"/>
      <c r="C84" s="1701"/>
      <c r="D84" s="1701"/>
      <c r="E84" s="1701"/>
      <c r="F84" s="1701"/>
      <c r="G84" s="1701"/>
      <c r="H84" s="1701"/>
      <c r="I84" s="1701"/>
      <c r="J84" s="1701"/>
      <c r="K84" s="1701"/>
      <c r="L84" s="1701"/>
      <c r="M84" s="1701"/>
      <c r="N84" s="1701"/>
      <c r="O84" s="1701"/>
      <c r="P84" s="1701"/>
      <c r="Q84" s="1701"/>
      <c r="R84" s="1701"/>
      <c r="S84" s="1701"/>
      <c r="T84" s="1701"/>
      <c r="U84" s="1701"/>
      <c r="V84" s="1701"/>
      <c r="W84" s="1701"/>
      <c r="X84" s="1701"/>
      <c r="Y84" s="1702"/>
    </row>
    <row r="85" spans="1:25" s="337" customFormat="1" ht="19.5" customHeight="1" thickBot="1">
      <c r="A85" s="1844" t="s">
        <v>228</v>
      </c>
      <c r="B85" s="1845"/>
      <c r="C85" s="1845"/>
      <c r="D85" s="1845"/>
      <c r="E85" s="1845"/>
      <c r="F85" s="1845"/>
      <c r="G85" s="1845"/>
      <c r="H85" s="1845"/>
      <c r="I85" s="1845"/>
      <c r="J85" s="1845"/>
      <c r="K85" s="1845"/>
      <c r="L85" s="1845"/>
      <c r="M85" s="1845"/>
      <c r="N85" s="1845"/>
      <c r="O85" s="1845"/>
      <c r="P85" s="1845"/>
      <c r="Q85" s="1845"/>
      <c r="R85" s="1845"/>
      <c r="S85" s="1845"/>
      <c r="T85" s="1845"/>
      <c r="U85" s="1845"/>
      <c r="V85" s="1845"/>
      <c r="W85" s="1845"/>
      <c r="X85" s="1845"/>
      <c r="Y85" s="1846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7" t="s">
        <v>310</v>
      </c>
      <c r="B92" s="1848"/>
      <c r="C92" s="1848"/>
      <c r="D92" s="1848"/>
      <c r="E92" s="1848"/>
      <c r="F92" s="1848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49" t="s">
        <v>229</v>
      </c>
      <c r="B120" s="1850"/>
      <c r="C120" s="1850"/>
      <c r="D120" s="1850"/>
      <c r="E120" s="1850"/>
      <c r="F120" s="1850"/>
      <c r="G120" s="1850"/>
      <c r="H120" s="1850"/>
      <c r="I120" s="1850"/>
      <c r="J120" s="1850"/>
      <c r="K120" s="1850"/>
      <c r="L120" s="1850"/>
      <c r="M120" s="1850"/>
      <c r="N120" s="1851"/>
      <c r="O120" s="1851"/>
      <c r="P120" s="1851"/>
      <c r="Q120" s="1851"/>
      <c r="R120" s="1851"/>
      <c r="S120" s="1851"/>
      <c r="T120" s="1851"/>
      <c r="U120" s="1851"/>
      <c r="V120" s="1851"/>
      <c r="W120" s="1851"/>
      <c r="X120" s="1851"/>
      <c r="Y120" s="1852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6" t="s">
        <v>226</v>
      </c>
      <c r="B125" s="1853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54" t="s">
        <v>220</v>
      </c>
      <c r="B126" s="1855"/>
      <c r="C126" s="1855"/>
      <c r="D126" s="1855"/>
      <c r="E126" s="1855"/>
      <c r="F126" s="1855"/>
      <c r="G126" s="1855"/>
      <c r="H126" s="1855"/>
      <c r="I126" s="1855"/>
      <c r="J126" s="1855"/>
      <c r="K126" s="1855"/>
      <c r="L126" s="1855"/>
      <c r="M126" s="1855"/>
      <c r="N126" s="1855"/>
      <c r="O126" s="1855"/>
      <c r="P126" s="1855"/>
      <c r="Q126" s="1855"/>
      <c r="R126" s="1855"/>
      <c r="S126" s="1855"/>
      <c r="T126" s="1855"/>
      <c r="U126" s="1855"/>
      <c r="V126" s="1855"/>
      <c r="W126" s="1855"/>
      <c r="X126" s="1855"/>
      <c r="Y126" s="1856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6" t="s">
        <v>225</v>
      </c>
      <c r="B150" s="1853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37" t="s">
        <v>276</v>
      </c>
      <c r="B151" s="1838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52" t="s">
        <v>277</v>
      </c>
      <c r="B152" s="1839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52" t="s">
        <v>278</v>
      </c>
      <c r="B153" s="1839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52" t="s">
        <v>221</v>
      </c>
      <c r="B154" s="1839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0" t="s">
        <v>222</v>
      </c>
      <c r="B155" s="1841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42" t="s">
        <v>223</v>
      </c>
      <c r="B156" s="1843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47" t="s">
        <v>224</v>
      </c>
      <c r="B157" s="1748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24" t="s">
        <v>279</v>
      </c>
      <c r="B158" s="1825"/>
      <c r="C158" s="1825"/>
      <c r="D158" s="1825"/>
      <c r="E158" s="1825"/>
      <c r="F158" s="1825"/>
      <c r="G158" s="1825"/>
      <c r="H158" s="1825"/>
      <c r="I158" s="1825"/>
      <c r="J158" s="1825"/>
      <c r="K158" s="1825"/>
      <c r="L158" s="1825"/>
      <c r="M158" s="1825"/>
      <c r="N158" s="1825"/>
      <c r="O158" s="1825"/>
      <c r="P158" s="1825"/>
      <c r="Q158" s="1825"/>
      <c r="R158" s="1825"/>
      <c r="S158" s="1825"/>
      <c r="T158" s="1825"/>
      <c r="U158" s="1825"/>
      <c r="V158" s="1825"/>
      <c r="W158" s="1825"/>
      <c r="X158" s="1825"/>
      <c r="Y158" s="1826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27" t="s">
        <v>283</v>
      </c>
      <c r="B169" s="1828"/>
      <c r="C169" s="1828"/>
      <c r="D169" s="1828"/>
      <c r="E169" s="1828"/>
      <c r="F169" s="1828"/>
      <c r="G169" s="1828"/>
      <c r="H169" s="1828"/>
      <c r="I169" s="1828"/>
      <c r="J169" s="1828"/>
      <c r="K169" s="1828"/>
      <c r="L169" s="1828"/>
      <c r="M169" s="1828"/>
      <c r="N169" s="1828"/>
      <c r="O169" s="1828"/>
      <c r="P169" s="1828"/>
      <c r="Q169" s="1828"/>
      <c r="R169" s="1828"/>
      <c r="S169" s="1828"/>
      <c r="T169" s="1828"/>
      <c r="U169" s="1828"/>
      <c r="V169" s="1828"/>
      <c r="W169" s="1828"/>
      <c r="X169" s="1828"/>
      <c r="Y169" s="1829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30" t="s">
        <v>118</v>
      </c>
      <c r="B183" s="1831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32" t="s">
        <v>202</v>
      </c>
      <c r="B184" s="1833"/>
      <c r="C184" s="1833"/>
      <c r="D184" s="1833"/>
      <c r="E184" s="1833"/>
      <c r="F184" s="1833"/>
      <c r="G184" s="1833"/>
      <c r="H184" s="1833"/>
      <c r="I184" s="1833"/>
      <c r="J184" s="1833"/>
      <c r="K184" s="1833"/>
      <c r="L184" s="1833"/>
      <c r="M184" s="1833"/>
      <c r="N184" s="1758"/>
      <c r="O184" s="1758"/>
      <c r="P184" s="1758"/>
      <c r="Q184" s="1758"/>
      <c r="R184" s="1758"/>
      <c r="S184" s="1758"/>
      <c r="T184" s="1758"/>
      <c r="U184" s="1758"/>
      <c r="V184" s="1758"/>
      <c r="W184" s="1758"/>
      <c r="X184" s="1758"/>
      <c r="Y184" s="1834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35" t="s">
        <v>201</v>
      </c>
      <c r="B189" s="1836"/>
      <c r="C189" s="1836"/>
      <c r="D189" s="1836"/>
      <c r="E189" s="1836"/>
      <c r="F189" s="1836"/>
      <c r="G189" s="1836"/>
      <c r="H189" s="1836"/>
      <c r="I189" s="1836"/>
      <c r="J189" s="1836"/>
      <c r="K189" s="1836"/>
      <c r="L189" s="1836"/>
      <c r="M189" s="1836"/>
      <c r="N189" s="1757"/>
      <c r="O189" s="1757"/>
      <c r="P189" s="1757"/>
      <c r="Q189" s="1757"/>
      <c r="R189" s="1757"/>
      <c r="S189" s="1757"/>
      <c r="T189" s="1757"/>
      <c r="U189" s="1757"/>
      <c r="V189" s="1757"/>
      <c r="W189" s="1757"/>
      <c r="X189" s="1757"/>
      <c r="Y189" s="1657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11" t="s">
        <v>141</v>
      </c>
      <c r="I190" s="1812"/>
      <c r="J190" s="1812"/>
      <c r="K190" s="1812"/>
      <c r="L190" s="1812"/>
      <c r="M190" s="181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71" t="s">
        <v>203</v>
      </c>
      <c r="B191" s="181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75"/>
      <c r="J191" s="1757"/>
      <c r="K191" s="1757"/>
      <c r="L191" s="1757"/>
      <c r="M191" s="1657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15"/>
      <c r="B192" s="1815"/>
      <c r="C192" s="1815"/>
      <c r="D192" s="1815"/>
      <c r="E192" s="1815"/>
      <c r="F192" s="1815"/>
      <c r="G192" s="1815"/>
      <c r="H192" s="1815"/>
      <c r="I192" s="1815"/>
      <c r="J192" s="1815"/>
      <c r="K192" s="1815"/>
      <c r="L192" s="1815"/>
      <c r="M192" s="1815"/>
      <c r="N192" s="1815"/>
      <c r="O192" s="1815"/>
      <c r="P192" s="1815"/>
      <c r="Q192" s="1815"/>
      <c r="R192" s="1815"/>
      <c r="S192" s="1815"/>
      <c r="T192" s="1815"/>
      <c r="U192" s="1815"/>
      <c r="V192" s="1815"/>
      <c r="W192" s="1815"/>
      <c r="X192" s="1815"/>
      <c r="Y192" s="1815"/>
    </row>
    <row r="193" spans="1:25" s="27" customFormat="1" ht="19.5" customHeight="1" hidden="1" thickBot="1">
      <c r="A193" s="1816" t="s">
        <v>119</v>
      </c>
      <c r="B193" s="181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18" t="s">
        <v>120</v>
      </c>
      <c r="B194" s="1819"/>
      <c r="C194" s="1819"/>
      <c r="D194" s="1819"/>
      <c r="E194" s="1819"/>
      <c r="F194" s="1819"/>
      <c r="G194" s="1822">
        <f>G193</f>
        <v>240</v>
      </c>
      <c r="H194" s="1686" t="s">
        <v>2</v>
      </c>
      <c r="I194" s="1687"/>
      <c r="J194" s="1687"/>
      <c r="K194" s="1687"/>
      <c r="L194" s="1687"/>
      <c r="M194" s="1688"/>
      <c r="N194" s="1749" t="s">
        <v>101</v>
      </c>
      <c r="O194" s="1750"/>
      <c r="P194" s="1750"/>
      <c r="Q194" s="1751" t="s">
        <v>102</v>
      </c>
      <c r="R194" s="1751"/>
      <c r="S194" s="1751"/>
      <c r="T194" s="1751" t="s">
        <v>103</v>
      </c>
      <c r="U194" s="1751"/>
      <c r="V194" s="1751"/>
      <c r="W194" s="1786" t="s">
        <v>104</v>
      </c>
      <c r="X194" s="1786"/>
      <c r="Y194" s="1787"/>
    </row>
    <row r="195" spans="1:25" s="27" customFormat="1" ht="19.5" customHeight="1" hidden="1" thickBot="1">
      <c r="A195" s="1820"/>
      <c r="B195" s="1821"/>
      <c r="C195" s="1821"/>
      <c r="D195" s="1821"/>
      <c r="E195" s="1821"/>
      <c r="F195" s="1821"/>
      <c r="G195" s="1823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776" t="s">
        <v>95</v>
      </c>
      <c r="I196" s="1777"/>
      <c r="J196" s="1777"/>
      <c r="K196" s="1777"/>
      <c r="L196" s="1777"/>
      <c r="M196" s="1777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44" t="s">
        <v>96</v>
      </c>
      <c r="I197" s="1745"/>
      <c r="J197" s="1745"/>
      <c r="K197" s="1745"/>
      <c r="L197" s="1745"/>
      <c r="M197" s="180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28" t="s">
        <v>98</v>
      </c>
      <c r="I198" s="1729"/>
      <c r="J198" s="1729"/>
      <c r="K198" s="1729"/>
      <c r="L198" s="1729"/>
      <c r="M198" s="180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683" t="s">
        <v>99</v>
      </c>
      <c r="I199" s="1684"/>
      <c r="J199" s="1684"/>
      <c r="K199" s="1684"/>
      <c r="L199" s="1684"/>
      <c r="M199" s="181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02" t="s">
        <v>100</v>
      </c>
      <c r="I200" s="1803"/>
      <c r="J200" s="1803"/>
      <c r="K200" s="1803"/>
      <c r="L200" s="1803"/>
      <c r="M200" s="1804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91"/>
      <c r="B201" s="1791"/>
      <c r="C201" s="1791"/>
      <c r="D201" s="1791"/>
      <c r="E201" s="1791"/>
      <c r="F201" s="1791"/>
      <c r="G201" s="1791"/>
      <c r="H201" s="47"/>
      <c r="I201" s="47"/>
      <c r="J201" s="47"/>
      <c r="K201" s="47"/>
      <c r="L201" s="47"/>
      <c r="M201" s="47"/>
      <c r="N201" s="1805">
        <f>G45+G12+G13+G14+G17+G23+G24+G25+G36+G38+G39+G40+G42+G43+G44+G48+G49+G51+G123+G185</f>
        <v>60</v>
      </c>
      <c r="O201" s="1806"/>
      <c r="P201" s="1806"/>
      <c r="Q201" s="1805">
        <f>G18+G19+G20+G26+G27+G28+G35+G46+G50+G58+G59+G60+G61+G66+G67+G69+G75+G124+G151+G152+G86+G87+G88</f>
        <v>60</v>
      </c>
      <c r="R201" s="1806"/>
      <c r="S201" s="1806"/>
      <c r="T201" s="1805">
        <f>G54+G63+G70+G76+G77+G78+G129+G132+G134+G138+G142+G145+G186+G153+G154+G89+G90+G91</f>
        <v>60</v>
      </c>
      <c r="U201" s="1807"/>
      <c r="V201" s="1807"/>
      <c r="W201" s="1805">
        <f>G16+G64+G71+G121+G127+G130+G131+G133+G139+G146+G147+G159+G160+G162+G187+G190+G188</f>
        <v>60</v>
      </c>
      <c r="X201" s="1807"/>
      <c r="Y201" s="1807"/>
    </row>
    <row r="202" spans="1:25" s="27" customFormat="1" ht="18" customHeight="1" hidden="1">
      <c r="A202" s="233"/>
      <c r="B202" s="266" t="s">
        <v>136</v>
      </c>
      <c r="C202" s="266"/>
      <c r="D202" s="1797"/>
      <c r="E202" s="1797"/>
      <c r="F202" s="1798"/>
      <c r="G202" s="1798"/>
      <c r="H202" s="266"/>
      <c r="I202" s="1799" t="s">
        <v>137</v>
      </c>
      <c r="J202" s="1800"/>
      <c r="K202" s="1800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797"/>
      <c r="E204" s="1797"/>
      <c r="F204" s="1798"/>
      <c r="G204" s="1798"/>
      <c r="H204" s="266"/>
      <c r="I204" s="1799" t="s">
        <v>139</v>
      </c>
      <c r="J204" s="1801"/>
      <c r="K204" s="1801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81" t="s">
        <v>453</v>
      </c>
      <c r="C2" s="1882"/>
      <c r="D2" s="1882"/>
      <c r="E2" s="1882"/>
      <c r="F2" s="1883"/>
      <c r="G2" s="1355"/>
      <c r="H2" s="1114"/>
      <c r="I2" s="1115"/>
    </row>
    <row r="3" spans="2:9" ht="12.75">
      <c r="B3" s="1884" t="s">
        <v>446</v>
      </c>
      <c r="C3" s="1885"/>
      <c r="D3" s="1885"/>
      <c r="E3" s="1885"/>
      <c r="F3" s="1886"/>
      <c r="G3" s="1355"/>
      <c r="H3" s="1361" t="s">
        <v>523</v>
      </c>
      <c r="I3" s="1362" t="s">
        <v>522</v>
      </c>
    </row>
    <row r="4" spans="2:9" ht="12.75">
      <c r="B4" s="1262"/>
      <c r="C4" s="1267" t="s">
        <v>443</v>
      </c>
      <c r="D4" s="1267" t="s">
        <v>17</v>
      </c>
      <c r="E4" s="1267" t="s">
        <v>20</v>
      </c>
      <c r="F4" s="1268" t="s">
        <v>444</v>
      </c>
      <c r="G4" s="1356"/>
      <c r="H4" s="1359"/>
      <c r="I4" s="1351"/>
    </row>
    <row r="5" spans="2:9" ht="12.75">
      <c r="B5" s="1265" t="s">
        <v>452</v>
      </c>
      <c r="C5" s="1116">
        <f>план!G28</f>
        <v>59</v>
      </c>
      <c r="D5" s="1116">
        <f>план!G54</f>
        <v>97</v>
      </c>
      <c r="E5" s="1116">
        <f>план!G63</f>
        <v>24</v>
      </c>
      <c r="F5" s="1263">
        <f>C5+D5+E5</f>
        <v>180</v>
      </c>
      <c r="G5" s="1357"/>
      <c r="H5" s="1359" t="e">
        <f>план!#REF!+план!G54+план!G63</f>
        <v>#REF!</v>
      </c>
      <c r="I5" s="1351" t="e">
        <f>H5/F5*100</f>
        <v>#REF!</v>
      </c>
    </row>
    <row r="6" spans="2:9" ht="13.5" thickBot="1">
      <c r="B6" s="1266" t="s">
        <v>445</v>
      </c>
      <c r="C6" s="1264">
        <f>C5/C13*100</f>
        <v>72.8395061728395</v>
      </c>
      <c r="D6" s="1897">
        <f>(D5+E5)/(D13+E13)*100</f>
        <v>76.10062893081762</v>
      </c>
      <c r="E6" s="1897"/>
      <c r="F6" s="1271">
        <f>F5/F13*100</f>
        <v>75</v>
      </c>
      <c r="G6" s="1357"/>
      <c r="H6" s="1893" t="s">
        <v>527</v>
      </c>
      <c r="I6" s="1893"/>
    </row>
    <row r="7" spans="2:9" ht="12.75">
      <c r="B7" s="1887" t="s">
        <v>447</v>
      </c>
      <c r="C7" s="1888"/>
      <c r="D7" s="1888"/>
      <c r="E7" s="1888"/>
      <c r="F7" s="1889"/>
      <c r="G7" s="1355"/>
      <c r="H7" s="1359"/>
      <c r="I7" s="1351"/>
    </row>
    <row r="8" spans="2:9" ht="12.75">
      <c r="B8" s="1262"/>
      <c r="C8" s="1267" t="s">
        <v>443</v>
      </c>
      <c r="D8" s="1267" t="s">
        <v>17</v>
      </c>
      <c r="E8" s="1267" t="s">
        <v>20</v>
      </c>
      <c r="F8" s="1268" t="s">
        <v>444</v>
      </c>
      <c r="G8" s="1356"/>
      <c r="H8" s="1359"/>
      <c r="I8" s="1351"/>
    </row>
    <row r="9" spans="2:9" ht="12.75">
      <c r="B9" s="1265" t="s">
        <v>452</v>
      </c>
      <c r="C9" s="1116">
        <f>план!G74</f>
        <v>22</v>
      </c>
      <c r="D9" s="1116">
        <f>план!G117</f>
        <v>38</v>
      </c>
      <c r="E9" s="1116">
        <v>0</v>
      </c>
      <c r="F9" s="1263">
        <f>C9+D9</f>
        <v>60</v>
      </c>
      <c r="G9" s="1357"/>
      <c r="H9" s="1360">
        <f>план!G117</f>
        <v>38</v>
      </c>
      <c r="I9" s="1351">
        <f>H9/F9*100</f>
        <v>63.33333333333333</v>
      </c>
    </row>
    <row r="10" spans="2:9" ht="13.5" thickBot="1">
      <c r="B10" s="1269" t="s">
        <v>445</v>
      </c>
      <c r="C10" s="1270">
        <f>C9/C13*100</f>
        <v>27.160493827160494</v>
      </c>
      <c r="D10" s="1890">
        <f>(D9+E9)/(D13+E13)*100</f>
        <v>23.89937106918239</v>
      </c>
      <c r="E10" s="1890"/>
      <c r="F10" s="1272">
        <f>F9/F13*100</f>
        <v>25</v>
      </c>
      <c r="G10" s="1357"/>
      <c r="H10" s="1893" t="s">
        <v>528</v>
      </c>
      <c r="I10" s="1893"/>
    </row>
    <row r="11" spans="2:9" ht="12.75">
      <c r="B11" s="1884" t="s">
        <v>448</v>
      </c>
      <c r="C11" s="1885"/>
      <c r="D11" s="1885"/>
      <c r="E11" s="1885"/>
      <c r="F11" s="1886"/>
      <c r="G11" s="1355"/>
      <c r="H11" s="1359"/>
      <c r="I11" s="1351"/>
    </row>
    <row r="12" spans="2:9" ht="12.75">
      <c r="B12" s="1262"/>
      <c r="C12" s="1267" t="s">
        <v>443</v>
      </c>
      <c r="D12" s="1267" t="s">
        <v>17</v>
      </c>
      <c r="E12" s="1267" t="s">
        <v>20</v>
      </c>
      <c r="F12" s="1268" t="s">
        <v>444</v>
      </c>
      <c r="G12" s="1356"/>
      <c r="H12" s="1359"/>
      <c r="I12" s="1351"/>
    </row>
    <row r="13" spans="2:9" ht="12.75">
      <c r="B13" s="1265" t="s">
        <v>452</v>
      </c>
      <c r="C13" s="1116">
        <f>C5+C9</f>
        <v>81</v>
      </c>
      <c r="D13" s="1116">
        <f>D5+D9</f>
        <v>135</v>
      </c>
      <c r="E13" s="1116">
        <f>E5+E9</f>
        <v>24</v>
      </c>
      <c r="F13" s="1263">
        <f>F5+F9</f>
        <v>240</v>
      </c>
      <c r="G13" s="1357"/>
      <c r="H13" s="1359" t="e">
        <f>H5+H9</f>
        <v>#REF!</v>
      </c>
      <c r="I13" s="1351" t="e">
        <f>(I5+I9)/2</f>
        <v>#REF!</v>
      </c>
    </row>
    <row r="14" spans="2:10" ht="13.5" thickBot="1">
      <c r="B14" s="1266" t="s">
        <v>445</v>
      </c>
      <c r="C14" s="1264">
        <f>C13/C13*100</f>
        <v>100</v>
      </c>
      <c r="D14" s="1897">
        <f>(D13+E13)/(D13+E13)*100</f>
        <v>100</v>
      </c>
      <c r="E14" s="1897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4" t="s">
        <v>524</v>
      </c>
      <c r="I16" s="1894"/>
      <c r="J16" s="1148"/>
    </row>
    <row r="17" spans="2:10" ht="21.75" customHeight="1">
      <c r="B17" s="1115"/>
      <c r="C17" s="1114"/>
      <c r="D17" s="1114"/>
      <c r="E17" s="1892" t="s">
        <v>525</v>
      </c>
      <c r="F17" s="1892"/>
      <c r="G17" s="1892"/>
      <c r="H17" s="1895" t="s">
        <v>526</v>
      </c>
      <c r="I17" s="1365" t="e">
        <f>I13/18</f>
        <v>#REF!</v>
      </c>
      <c r="J17" s="1366"/>
    </row>
    <row r="18" spans="2:10" ht="21" customHeight="1">
      <c r="B18" s="1144"/>
      <c r="C18" s="1145"/>
      <c r="D18" s="1145"/>
      <c r="E18" s="1891" t="s">
        <v>529</v>
      </c>
      <c r="F18" s="1891"/>
      <c r="G18" s="1891"/>
      <c r="H18" s="1896"/>
      <c r="I18" s="1363" t="e">
        <f>H13*30/18</f>
        <v>#REF!</v>
      </c>
      <c r="J18" s="1366"/>
    </row>
    <row r="19" spans="2:10" ht="23.25" customHeight="1">
      <c r="B19" s="1144"/>
      <c r="C19" s="1146"/>
      <c r="D19" s="1147"/>
      <c r="E19" s="1898" t="s">
        <v>530</v>
      </c>
      <c r="F19" s="1898"/>
      <c r="G19" s="1898"/>
      <c r="H19" s="1896"/>
      <c r="I19" s="1364" t="e">
        <f>I18/600</f>
        <v>#REF!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09" t="s">
        <v>538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899"/>
      <c r="P1" s="1709"/>
      <c r="Q1" s="1709"/>
      <c r="R1" s="1709"/>
      <c r="S1" s="1709"/>
      <c r="T1" s="1709"/>
      <c r="U1" s="1709"/>
      <c r="V1" s="1709"/>
      <c r="AR1" s="845"/>
      <c r="AS1" s="845"/>
      <c r="AT1" s="231"/>
    </row>
    <row r="2" spans="1:46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534</v>
      </c>
      <c r="O2" s="1652" t="s">
        <v>535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900"/>
      <c r="O3" s="1652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900"/>
      <c r="O4" s="1652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900"/>
      <c r="O5" s="1652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900"/>
      <c r="O6" s="1652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901"/>
      <c r="O7" s="1652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6"/>
      <c r="AR7" s="845"/>
      <c r="AS7" s="845"/>
      <c r="AT7" s="231"/>
    </row>
    <row r="8" spans="1:46" s="7" customFormat="1" ht="19.5" customHeight="1">
      <c r="A8" s="1902" t="s">
        <v>536</v>
      </c>
      <c r="B8" s="1903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4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67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550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541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542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543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544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464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461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169</v>
      </c>
      <c r="B16" s="1383" t="s">
        <v>499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02" t="s">
        <v>537</v>
      </c>
      <c r="B19" s="1903"/>
      <c r="C19" s="1903"/>
      <c r="D19" s="1903"/>
      <c r="E19" s="1903"/>
      <c r="F19" s="1903"/>
      <c r="G19" s="1903"/>
      <c r="H19" s="1903"/>
      <c r="I19" s="1903"/>
      <c r="J19" s="1903"/>
      <c r="K19" s="1903"/>
      <c r="L19" s="1903"/>
      <c r="M19" s="1903"/>
      <c r="N19" s="1903"/>
      <c r="O19" s="1905"/>
    </row>
    <row r="20" spans="1:228" ht="28.5" customHeight="1">
      <c r="A20" s="77"/>
      <c r="B20" s="848" t="s">
        <v>518</v>
      </c>
      <c r="C20" s="168"/>
      <c r="D20" s="16" t="s">
        <v>341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541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458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543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519</v>
      </c>
      <c r="C24" s="168" t="s">
        <v>341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463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902" t="s">
        <v>539</v>
      </c>
      <c r="B28" s="1903"/>
      <c r="C28" s="1903"/>
      <c r="D28" s="1903"/>
      <c r="E28" s="1903"/>
      <c r="F28" s="1903"/>
      <c r="G28" s="1903"/>
      <c r="H28" s="1903"/>
      <c r="I28" s="1903"/>
      <c r="J28" s="1903"/>
      <c r="K28" s="1903"/>
      <c r="L28" s="1903"/>
      <c r="M28" s="1903"/>
      <c r="N28" s="1903"/>
      <c r="O28" s="1905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458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09" t="s">
        <v>520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231"/>
    </row>
    <row r="2" spans="1:16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724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231"/>
    </row>
    <row r="3" spans="1:16" s="7" customFormat="1" ht="19.5" customHeight="1">
      <c r="A3" s="1722"/>
      <c r="B3" s="1672"/>
      <c r="C3" s="1668"/>
      <c r="D3" s="1669"/>
      <c r="E3" s="1669"/>
      <c r="F3" s="1670"/>
      <c r="G3" s="1725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231"/>
    </row>
    <row r="4" spans="1:16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725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231"/>
    </row>
    <row r="5" spans="1:16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726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231"/>
    </row>
    <row r="6" spans="1:16" s="7" customFormat="1" ht="19.5" customHeight="1">
      <c r="A6" s="1722"/>
      <c r="B6" s="1672"/>
      <c r="C6" s="1704"/>
      <c r="D6" s="1704"/>
      <c r="E6" s="1719"/>
      <c r="F6" s="1663"/>
      <c r="G6" s="1726"/>
      <c r="H6" s="1704"/>
      <c r="I6" s="1661"/>
      <c r="J6" s="1654"/>
      <c r="K6" s="1654"/>
      <c r="L6" s="1654"/>
      <c r="M6" s="1712"/>
      <c r="N6" s="1714" t="s">
        <v>350</v>
      </c>
      <c r="O6" s="1672"/>
      <c r="P6" s="231"/>
    </row>
    <row r="7" spans="1:16" s="7" customFormat="1" ht="22.5" customHeight="1" thickBot="1">
      <c r="A7" s="1723"/>
      <c r="B7" s="1673"/>
      <c r="C7" s="1705"/>
      <c r="D7" s="1705"/>
      <c r="E7" s="1720"/>
      <c r="F7" s="1664"/>
      <c r="G7" s="1727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00" t="s">
        <v>253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231"/>
    </row>
    <row r="10" spans="1:16" s="7" customFormat="1" ht="19.5" customHeight="1" thickBot="1">
      <c r="A10" s="1700" t="s">
        <v>500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550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541</v>
      </c>
    </row>
    <row r="13" spans="1:16" s="20" customFormat="1" ht="19.5" customHeight="1">
      <c r="A13" s="77" t="s">
        <v>158</v>
      </c>
      <c r="B13" s="1319" t="s">
        <v>518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541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542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543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543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544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544</v>
      </c>
    </row>
    <row r="21" spans="1:16" s="20" customFormat="1" ht="19.5" customHeight="1">
      <c r="A21" s="77" t="s">
        <v>488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464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464</v>
      </c>
    </row>
    <row r="24" spans="1:16" s="20" customFormat="1" ht="39.75" customHeight="1">
      <c r="A24" s="77" t="s">
        <v>489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490</v>
      </c>
      <c r="B25" s="1319" t="s">
        <v>519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543</v>
      </c>
    </row>
    <row r="26" spans="1:16" s="27" customFormat="1" ht="19.5" customHeight="1">
      <c r="A26" s="77" t="s">
        <v>491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545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505</v>
      </c>
      <c r="B29" s="1328" t="s">
        <v>517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506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461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461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422</v>
      </c>
      <c r="E35" s="334"/>
      <c r="F35" s="1008"/>
      <c r="G35" s="1009"/>
      <c r="H35" s="1921" t="s">
        <v>456</v>
      </c>
      <c r="I35" s="1922"/>
      <c r="J35" s="1922"/>
      <c r="K35" s="1922"/>
      <c r="L35" s="1922"/>
      <c r="M35" s="1923"/>
      <c r="N35" s="985"/>
      <c r="O35" s="619"/>
      <c r="P35" s="1142"/>
    </row>
    <row r="36" spans="1:16" s="20" customFormat="1" ht="19.5" customHeight="1" thickBot="1">
      <c r="A36" s="1656" t="s">
        <v>378</v>
      </c>
      <c r="B36" s="1657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60" t="s">
        <v>502</v>
      </c>
      <c r="B37" s="1761"/>
      <c r="C37" s="1761"/>
      <c r="D37" s="1761"/>
      <c r="E37" s="1761"/>
      <c r="F37" s="1761"/>
      <c r="G37" s="1761"/>
      <c r="H37" s="1762"/>
      <c r="I37" s="1762"/>
      <c r="J37" s="1762"/>
      <c r="K37" s="1762"/>
      <c r="L37" s="1762"/>
      <c r="M37" s="1762"/>
      <c r="N37" s="1761"/>
      <c r="O37" s="1761"/>
      <c r="P37" s="1141"/>
    </row>
    <row r="38" spans="1:16" s="27" customFormat="1" ht="19.5" customHeight="1">
      <c r="A38" s="494" t="s">
        <v>169</v>
      </c>
      <c r="B38" s="1367" t="s">
        <v>499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544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386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417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416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387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388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389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486</v>
      </c>
      <c r="B50" s="1259" t="s">
        <v>418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487</v>
      </c>
      <c r="B51" s="1369" t="s">
        <v>419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507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508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509</v>
      </c>
      <c r="B54" s="971" t="s">
        <v>420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510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511</v>
      </c>
      <c r="B56" s="933" t="s">
        <v>421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512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6" t="s">
        <v>442</v>
      </c>
      <c r="B58" s="1707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741" t="s">
        <v>513</v>
      </c>
      <c r="B59" s="1742"/>
      <c r="C59" s="1742"/>
      <c r="D59" s="1742"/>
      <c r="E59" s="1742"/>
      <c r="F59" s="1742"/>
      <c r="G59" s="1742"/>
      <c r="H59" s="1758"/>
      <c r="I59" s="1758"/>
      <c r="J59" s="1758"/>
      <c r="K59" s="1758"/>
      <c r="L59" s="1758"/>
      <c r="M59" s="1758"/>
      <c r="N59" s="1742"/>
      <c r="O59" s="1742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544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35" t="s">
        <v>515</v>
      </c>
      <c r="B65" s="1836"/>
      <c r="C65" s="1836"/>
      <c r="D65" s="1836"/>
      <c r="E65" s="1836"/>
      <c r="F65" s="1836"/>
      <c r="G65" s="1836"/>
      <c r="H65" s="1836"/>
      <c r="I65" s="1836"/>
      <c r="J65" s="1836"/>
      <c r="K65" s="1836"/>
      <c r="L65" s="1836"/>
      <c r="M65" s="1836"/>
      <c r="N65" s="1757"/>
      <c r="O65" s="1757"/>
      <c r="P65" s="1141"/>
    </row>
    <row r="66" spans="1:16" s="979" customFormat="1" ht="19.5" customHeight="1" thickBot="1">
      <c r="A66" s="494" t="s">
        <v>514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768" t="s">
        <v>141</v>
      </c>
      <c r="I66" s="1769"/>
      <c r="J66" s="1769"/>
      <c r="K66" s="1769"/>
      <c r="L66" s="1769"/>
      <c r="M66" s="1770"/>
      <c r="N66" s="920"/>
      <c r="O66" s="921"/>
      <c r="P66" s="1142"/>
    </row>
    <row r="67" spans="1:16" s="27" customFormat="1" ht="19.5" customHeight="1" thickBot="1">
      <c r="A67" s="1771" t="s">
        <v>203</v>
      </c>
      <c r="B67" s="1772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75"/>
      <c r="J67" s="1757"/>
      <c r="K67" s="1757"/>
      <c r="L67" s="1757"/>
      <c r="M67" s="1657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19" t="s">
        <v>457</v>
      </c>
      <c r="B68" s="1920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656" t="s">
        <v>230</v>
      </c>
      <c r="B69" s="1757"/>
      <c r="C69" s="1757"/>
      <c r="D69" s="1757"/>
      <c r="E69" s="1757"/>
      <c r="F69" s="1757"/>
      <c r="G69" s="1757"/>
      <c r="H69" s="1757"/>
      <c r="I69" s="1757"/>
      <c r="J69" s="1757"/>
      <c r="K69" s="1757"/>
      <c r="L69" s="1757"/>
      <c r="M69" s="1757"/>
      <c r="N69" s="1757"/>
      <c r="O69" s="1757"/>
      <c r="P69" s="1141"/>
    </row>
    <row r="70" spans="1:16" s="27" customFormat="1" ht="19.5" customHeight="1" thickBot="1">
      <c r="A70" s="1656" t="s">
        <v>501</v>
      </c>
      <c r="B70" s="1757"/>
      <c r="C70" s="1757"/>
      <c r="D70" s="1757"/>
      <c r="E70" s="1757"/>
      <c r="F70" s="1757"/>
      <c r="G70" s="1757"/>
      <c r="H70" s="1757"/>
      <c r="I70" s="1757"/>
      <c r="J70" s="1757"/>
      <c r="K70" s="1757"/>
      <c r="L70" s="1757"/>
      <c r="M70" s="1757"/>
      <c r="N70" s="1757"/>
      <c r="O70" s="1757"/>
      <c r="P70" s="1141"/>
    </row>
    <row r="71" spans="1:16" s="27" customFormat="1" ht="19.5" customHeight="1">
      <c r="A71" s="1731" t="s">
        <v>531</v>
      </c>
      <c r="B71" s="1732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31" t="s">
        <v>532</v>
      </c>
      <c r="B72" s="1732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17" t="s">
        <v>414</v>
      </c>
      <c r="B73" s="1918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17" t="s">
        <v>401</v>
      </c>
      <c r="B74" s="1918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17" t="s">
        <v>493</v>
      </c>
      <c r="B75" s="1918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17" t="s">
        <v>494</v>
      </c>
      <c r="B76" s="1918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764" t="s">
        <v>495</v>
      </c>
      <c r="B77" s="1765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764" t="s">
        <v>496</v>
      </c>
      <c r="B78" s="1765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764" t="s">
        <v>415</v>
      </c>
      <c r="B79" s="1765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784" t="s">
        <v>400</v>
      </c>
      <c r="B80" s="1785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15" t="s">
        <v>424</v>
      </c>
      <c r="B81" s="1916"/>
      <c r="C81" s="1916"/>
      <c r="D81" s="1916"/>
      <c r="E81" s="1916"/>
      <c r="F81" s="1916"/>
      <c r="G81" s="1916"/>
      <c r="H81" s="1916"/>
      <c r="I81" s="1916"/>
      <c r="J81" s="1916"/>
      <c r="K81" s="1916"/>
      <c r="L81" s="1916"/>
      <c r="M81" s="1916"/>
      <c r="N81" s="1916"/>
      <c r="O81" s="1916"/>
      <c r="P81" s="231"/>
    </row>
    <row r="82" spans="1:16" s="27" customFormat="1" ht="19.5" customHeight="1">
      <c r="A82" s="141" t="s">
        <v>311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313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315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10" t="s">
        <v>425</v>
      </c>
      <c r="B91" s="1911"/>
      <c r="C91" s="1911"/>
      <c r="D91" s="1911"/>
      <c r="E91" s="1911"/>
      <c r="F91" s="1911"/>
      <c r="G91" s="1911"/>
      <c r="H91" s="1911"/>
      <c r="I91" s="1911"/>
      <c r="J91" s="1911"/>
      <c r="K91" s="1911"/>
      <c r="L91" s="1911"/>
      <c r="M91" s="1911"/>
      <c r="N91" s="1911"/>
      <c r="O91" s="1911"/>
      <c r="P91" s="1142"/>
    </row>
    <row r="92" spans="1:16" s="27" customFormat="1" ht="19.5" customHeight="1">
      <c r="A92" s="141" t="s">
        <v>318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326</v>
      </c>
      <c r="B93" s="1318" t="s">
        <v>498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37" t="s">
        <v>497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328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330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331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333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334</v>
      </c>
      <c r="B99" s="1011" t="s">
        <v>329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335</v>
      </c>
      <c r="B100" s="968" t="s">
        <v>412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741" t="s">
        <v>503</v>
      </c>
      <c r="B101" s="1742"/>
      <c r="C101" s="1742"/>
      <c r="D101" s="1742"/>
      <c r="E101" s="1742"/>
      <c r="F101" s="1742"/>
      <c r="G101" s="1742"/>
      <c r="H101" s="1742"/>
      <c r="I101" s="1742"/>
      <c r="J101" s="1742"/>
      <c r="K101" s="1742"/>
      <c r="L101" s="1742"/>
      <c r="M101" s="1742"/>
      <c r="N101" s="1742"/>
      <c r="O101" s="1742"/>
      <c r="P101" s="231"/>
    </row>
    <row r="102" spans="1:16" s="27" customFormat="1" ht="21" customHeight="1">
      <c r="A102" s="1735" t="s">
        <v>409</v>
      </c>
      <c r="B102" s="1736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752" t="s">
        <v>414</v>
      </c>
      <c r="B103" s="1753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752" t="s">
        <v>401</v>
      </c>
      <c r="B104" s="1753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13" t="s">
        <v>413</v>
      </c>
      <c r="B105" s="1914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31" t="s">
        <v>410</v>
      </c>
      <c r="B106" s="1737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33" t="s">
        <v>415</v>
      </c>
      <c r="B107" s="1734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47" t="s">
        <v>380</v>
      </c>
      <c r="B108" s="1748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427</v>
      </c>
    </row>
    <row r="109" spans="1:16" s="41" customFormat="1" ht="19.5" customHeight="1" thickBot="1">
      <c r="A109" s="1910" t="s">
        <v>424</v>
      </c>
      <c r="B109" s="1911"/>
      <c r="C109" s="1911"/>
      <c r="D109" s="1911"/>
      <c r="E109" s="1911"/>
      <c r="F109" s="1911"/>
      <c r="G109" s="1911"/>
      <c r="H109" s="1912"/>
      <c r="I109" s="1912"/>
      <c r="J109" s="1912"/>
      <c r="K109" s="1912"/>
      <c r="L109" s="1912"/>
      <c r="M109" s="1912"/>
      <c r="N109" s="1912"/>
      <c r="O109" s="1912"/>
      <c r="P109" s="231"/>
    </row>
    <row r="110" spans="1:16" s="1042" customFormat="1" ht="19.5" customHeight="1">
      <c r="A110" s="897" t="s">
        <v>282</v>
      </c>
      <c r="B110" s="850" t="s">
        <v>516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393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394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395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396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397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10" t="s">
        <v>425</v>
      </c>
      <c r="B116" s="1911"/>
      <c r="C116" s="1911"/>
      <c r="D116" s="1911"/>
      <c r="E116" s="1911"/>
      <c r="F116" s="1911"/>
      <c r="G116" s="1911"/>
      <c r="H116" s="1911"/>
      <c r="I116" s="1911"/>
      <c r="J116" s="1911"/>
      <c r="K116" s="1911"/>
      <c r="L116" s="1911"/>
      <c r="M116" s="1911"/>
      <c r="N116" s="1911"/>
      <c r="O116" s="1911"/>
      <c r="P116" s="1142"/>
    </row>
    <row r="117" spans="1:16" s="20" customFormat="1" ht="19.5" customHeight="1">
      <c r="A117" s="1045" t="s">
        <v>398</v>
      </c>
      <c r="B117" s="1276" t="s">
        <v>423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399</v>
      </c>
      <c r="B118" s="941" t="s">
        <v>405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402</v>
      </c>
      <c r="B119" s="1276" t="s">
        <v>406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403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404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408</v>
      </c>
      <c r="B122" s="1182" t="s">
        <v>407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6" t="s">
        <v>381</v>
      </c>
      <c r="B123" s="1754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779" t="s">
        <v>504</v>
      </c>
      <c r="B124" s="1780"/>
      <c r="C124" s="1780"/>
      <c r="D124" s="1780"/>
      <c r="E124" s="1780"/>
      <c r="F124" s="1780"/>
      <c r="G124" s="1780"/>
      <c r="H124" s="1780"/>
      <c r="I124" s="1780"/>
      <c r="J124" s="1780"/>
      <c r="K124" s="1780"/>
      <c r="L124" s="1780"/>
      <c r="M124" s="1780"/>
      <c r="N124" s="1780"/>
      <c r="O124" s="1780"/>
      <c r="P124" s="1142"/>
    </row>
    <row r="125" spans="1:16" s="27" customFormat="1" ht="30" customHeight="1" thickBot="1">
      <c r="A125" s="1755" t="s">
        <v>119</v>
      </c>
      <c r="B125" s="1756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689"/>
      <c r="B126" s="1689"/>
      <c r="C126" s="1689"/>
      <c r="D126" s="1689"/>
      <c r="E126" s="1689"/>
      <c r="F126" s="1689"/>
      <c r="G126" s="1738"/>
      <c r="H126" s="1788" t="s">
        <v>2</v>
      </c>
      <c r="I126" s="1789"/>
      <c r="J126" s="1789"/>
      <c r="K126" s="1789"/>
      <c r="L126" s="1789"/>
      <c r="M126" s="1790"/>
      <c r="N126" s="1749" t="s">
        <v>101</v>
      </c>
      <c r="O126" s="1750"/>
      <c r="P126" s="1143"/>
    </row>
    <row r="127" spans="1:16" s="27" customFormat="1" ht="19.5" customHeight="1">
      <c r="A127" s="1689"/>
      <c r="B127" s="1689"/>
      <c r="C127" s="1689"/>
      <c r="D127" s="1689"/>
      <c r="E127" s="1689"/>
      <c r="F127" s="1689"/>
      <c r="G127" s="1738"/>
      <c r="H127" s="1776" t="s">
        <v>95</v>
      </c>
      <c r="I127" s="1777"/>
      <c r="J127" s="1777"/>
      <c r="K127" s="1777"/>
      <c r="L127" s="1777"/>
      <c r="M127" s="1778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44" t="s">
        <v>96</v>
      </c>
      <c r="I128" s="1745"/>
      <c r="J128" s="1745"/>
      <c r="K128" s="1745"/>
      <c r="L128" s="1745"/>
      <c r="M128" s="1746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28" t="s">
        <v>98</v>
      </c>
      <c r="I129" s="1729"/>
      <c r="J129" s="1729"/>
      <c r="K129" s="1729"/>
      <c r="L129" s="1729"/>
      <c r="M129" s="173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683" t="s">
        <v>99</v>
      </c>
      <c r="I130" s="1684"/>
      <c r="J130" s="1684"/>
      <c r="K130" s="1684"/>
      <c r="L130" s="1684"/>
      <c r="M130" s="1685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686" t="s">
        <v>363</v>
      </c>
      <c r="I131" s="1687"/>
      <c r="J131" s="1687"/>
      <c r="K131" s="1687"/>
      <c r="L131" s="1687"/>
      <c r="M131" s="1688"/>
      <c r="N131" s="878">
        <v>1</v>
      </c>
      <c r="O131" s="879">
        <v>2</v>
      </c>
      <c r="P131" s="1141"/>
    </row>
    <row r="132" spans="1:16" s="27" customFormat="1" ht="18" customHeight="1" thickBot="1">
      <c r="A132" s="1791"/>
      <c r="B132" s="1791"/>
      <c r="C132" s="1791"/>
      <c r="D132" s="1791"/>
      <c r="E132" s="1791"/>
      <c r="F132" s="1791"/>
      <c r="G132" s="1791"/>
      <c r="H132" s="47"/>
      <c r="I132" s="47"/>
      <c r="J132" s="47"/>
      <c r="K132" s="47"/>
      <c r="L132" s="47"/>
      <c r="M132" s="47"/>
      <c r="N132" s="1694">
        <f>G11+G16+G17+G12+G13+G14+G19+G20+G22+G23+G25+G27+G38+G31+G32+G60</f>
        <v>60</v>
      </c>
      <c r="O132" s="1695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797"/>
      <c r="E134" s="1797"/>
      <c r="F134" s="1906"/>
      <c r="G134" s="1906"/>
      <c r="H134" s="266"/>
      <c r="I134" s="1907" t="s">
        <v>137</v>
      </c>
      <c r="J134" s="1908"/>
      <c r="K134" s="1908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428</v>
      </c>
      <c r="C136" s="266"/>
      <c r="D136" s="1797"/>
      <c r="E136" s="1797"/>
      <c r="F136" s="1906"/>
      <c r="G136" s="1906"/>
      <c r="H136" s="266"/>
      <c r="I136" s="1907" t="s">
        <v>429</v>
      </c>
      <c r="J136" s="1909"/>
      <c r="K136" s="1909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546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544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547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548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540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542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549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550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551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464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545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552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553</v>
      </c>
      <c r="Q151" s="1385">
        <f t="shared" si="27"/>
        <v>0</v>
      </c>
    </row>
    <row r="152" spans="16:17" ht="18.75">
      <c r="P152" s="1384" t="s">
        <v>554</v>
      </c>
      <c r="Q152" s="1385">
        <f t="shared" si="27"/>
        <v>0</v>
      </c>
    </row>
    <row r="153" spans="16:17" ht="18.75">
      <c r="P153" s="1384" t="s">
        <v>555</v>
      </c>
      <c r="Q153" s="1385">
        <f t="shared" si="27"/>
        <v>0</v>
      </c>
    </row>
    <row r="154" spans="16:17" ht="18.75">
      <c r="P154" s="1384" t="s">
        <v>556</v>
      </c>
      <c r="Q154" s="1385">
        <f t="shared" si="27"/>
        <v>0</v>
      </c>
    </row>
    <row r="155" spans="16:17" ht="18.75">
      <c r="P155" s="1384" t="s">
        <v>557</v>
      </c>
      <c r="Q155" s="1385">
        <f t="shared" si="27"/>
        <v>0</v>
      </c>
    </row>
    <row r="156" spans="16:17" ht="18.75">
      <c r="P156" s="1384" t="s">
        <v>558</v>
      </c>
      <c r="Q156" s="1385">
        <f t="shared" si="27"/>
        <v>0</v>
      </c>
    </row>
    <row r="157" spans="16:17" ht="18.75">
      <c r="P157" s="1384" t="s">
        <v>559</v>
      </c>
      <c r="Q157" s="1385">
        <f t="shared" si="27"/>
        <v>0</v>
      </c>
    </row>
    <row r="158" spans="16:17" ht="18.75">
      <c r="P158" s="1384" t="s">
        <v>465</v>
      </c>
      <c r="Q158" s="1385">
        <f t="shared" si="27"/>
        <v>0</v>
      </c>
    </row>
    <row r="159" spans="16:17" ht="18.75">
      <c r="P159" s="1384" t="s">
        <v>560</v>
      </c>
      <c r="Q159" s="1385">
        <f t="shared" si="27"/>
        <v>0</v>
      </c>
    </row>
    <row r="160" spans="16:17" ht="18.75">
      <c r="P160" s="1384" t="s">
        <v>543</v>
      </c>
      <c r="Q160" s="1385">
        <f t="shared" si="27"/>
        <v>7</v>
      </c>
    </row>
    <row r="161" spans="16:17" ht="18.75">
      <c r="P161" s="1384" t="s">
        <v>541</v>
      </c>
      <c r="Q161" s="1385">
        <f t="shared" si="27"/>
        <v>5</v>
      </c>
    </row>
    <row r="162" spans="16:17" ht="18.75">
      <c r="P162" s="1384" t="s">
        <v>461</v>
      </c>
      <c r="Q162" s="1385">
        <f t="shared" si="27"/>
        <v>6</v>
      </c>
    </row>
    <row r="163" spans="16:17" ht="18.75">
      <c r="P163" s="1386" t="s">
        <v>561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21" t="s">
        <v>25</v>
      </c>
      <c r="B1" s="1671" t="s">
        <v>26</v>
      </c>
      <c r="C1" s="1665" t="s">
        <v>372</v>
      </c>
      <c r="D1" s="1666"/>
      <c r="E1" s="1666"/>
      <c r="F1" s="1667"/>
      <c r="G1" s="1932" t="s">
        <v>27</v>
      </c>
      <c r="H1" s="1716" t="s">
        <v>148</v>
      </c>
      <c r="I1" s="1716"/>
      <c r="J1" s="1716"/>
      <c r="K1" s="1716"/>
      <c r="L1" s="1716"/>
      <c r="M1" s="1717"/>
      <c r="N1" s="1674" t="s">
        <v>349</v>
      </c>
      <c r="O1" s="1675"/>
      <c r="P1" s="1675"/>
      <c r="Q1" s="1675"/>
      <c r="R1" s="1675"/>
      <c r="S1" s="1675"/>
      <c r="T1" s="1675"/>
      <c r="U1" s="1675"/>
      <c r="V1" s="1676"/>
      <c r="AR1" s="231"/>
    </row>
    <row r="2" spans="1:44" s="7" customFormat="1" ht="19.5" customHeight="1">
      <c r="A2" s="1722"/>
      <c r="B2" s="1672"/>
      <c r="C2" s="1668"/>
      <c r="D2" s="1669"/>
      <c r="E2" s="1669"/>
      <c r="F2" s="1670"/>
      <c r="G2" s="1933"/>
      <c r="H2" s="1704" t="s">
        <v>28</v>
      </c>
      <c r="I2" s="1672" t="s">
        <v>149</v>
      </c>
      <c r="J2" s="1708"/>
      <c r="K2" s="1708"/>
      <c r="L2" s="1708"/>
      <c r="M2" s="1710" t="s">
        <v>29</v>
      </c>
      <c r="N2" s="1677" t="s">
        <v>32</v>
      </c>
      <c r="O2" s="1650"/>
      <c r="P2" s="1650" t="s">
        <v>33</v>
      </c>
      <c r="Q2" s="1650"/>
      <c r="R2" s="1650" t="s">
        <v>34</v>
      </c>
      <c r="S2" s="1650"/>
      <c r="T2" s="1650" t="s">
        <v>35</v>
      </c>
      <c r="U2" s="1650"/>
      <c r="V2" s="1651"/>
      <c r="AR2" s="231"/>
    </row>
    <row r="3" spans="1:44" s="7" customFormat="1" ht="19.5" customHeight="1">
      <c r="A3" s="1722"/>
      <c r="B3" s="1672"/>
      <c r="C3" s="1654" t="s">
        <v>142</v>
      </c>
      <c r="D3" s="1654" t="s">
        <v>143</v>
      </c>
      <c r="E3" s="1658" t="s">
        <v>145</v>
      </c>
      <c r="F3" s="1659"/>
      <c r="G3" s="1933"/>
      <c r="H3" s="1704"/>
      <c r="I3" s="1660" t="s">
        <v>21</v>
      </c>
      <c r="J3" s="1652" t="s">
        <v>150</v>
      </c>
      <c r="K3" s="1652"/>
      <c r="L3" s="1652"/>
      <c r="M3" s="1711"/>
      <c r="N3" s="1678"/>
      <c r="O3" s="1652"/>
      <c r="P3" s="1652"/>
      <c r="Q3" s="1652"/>
      <c r="R3" s="1652"/>
      <c r="S3" s="1652"/>
      <c r="T3" s="1652"/>
      <c r="U3" s="1652"/>
      <c r="V3" s="1653"/>
      <c r="AR3" s="231"/>
    </row>
    <row r="4" spans="1:44" s="7" customFormat="1" ht="19.5" customHeight="1">
      <c r="A4" s="1722"/>
      <c r="B4" s="1672"/>
      <c r="C4" s="1704"/>
      <c r="D4" s="1704"/>
      <c r="E4" s="1718" t="s">
        <v>146</v>
      </c>
      <c r="F4" s="1663" t="s">
        <v>147</v>
      </c>
      <c r="G4" s="1934"/>
      <c r="H4" s="1704"/>
      <c r="I4" s="1661"/>
      <c r="J4" s="1654" t="s">
        <v>30</v>
      </c>
      <c r="K4" s="1654" t="s">
        <v>454</v>
      </c>
      <c r="L4" s="1654" t="s">
        <v>31</v>
      </c>
      <c r="M4" s="1712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22"/>
      <c r="B5" s="1672"/>
      <c r="C5" s="1704"/>
      <c r="D5" s="1704"/>
      <c r="E5" s="1719"/>
      <c r="F5" s="1663"/>
      <c r="G5" s="1934"/>
      <c r="H5" s="1704"/>
      <c r="I5" s="1661"/>
      <c r="J5" s="1654"/>
      <c r="K5" s="1654"/>
      <c r="L5" s="1654"/>
      <c r="M5" s="1712"/>
      <c r="N5" s="1714" t="s">
        <v>350</v>
      </c>
      <c r="O5" s="1672"/>
      <c r="P5" s="1672"/>
      <c r="Q5" s="1672"/>
      <c r="R5" s="1672"/>
      <c r="S5" s="1672"/>
      <c r="T5" s="1672"/>
      <c r="U5" s="1672"/>
      <c r="V5" s="1715"/>
      <c r="AR5" s="231"/>
    </row>
    <row r="6" spans="1:44" s="7" customFormat="1" ht="22.5" customHeight="1" thickBot="1">
      <c r="A6" s="1723"/>
      <c r="B6" s="1673"/>
      <c r="C6" s="1705"/>
      <c r="D6" s="1705"/>
      <c r="E6" s="1720"/>
      <c r="F6" s="1664"/>
      <c r="G6" s="1935"/>
      <c r="H6" s="1705"/>
      <c r="I6" s="1662"/>
      <c r="J6" s="1655"/>
      <c r="K6" s="1655"/>
      <c r="L6" s="1655"/>
      <c r="M6" s="1713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696" t="s">
        <v>32</v>
      </c>
      <c r="AD6" s="1697"/>
      <c r="AE6" s="1697"/>
      <c r="AF6" s="1697" t="s">
        <v>33</v>
      </c>
      <c r="AG6" s="1697"/>
      <c r="AH6" s="1697"/>
      <c r="AI6" s="1697" t="s">
        <v>34</v>
      </c>
      <c r="AJ6" s="1697"/>
      <c r="AK6" s="1697"/>
      <c r="AL6" s="1697" t="s">
        <v>35</v>
      </c>
      <c r="AM6" s="1697"/>
      <c r="AN6" s="1766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98"/>
      <c r="AD7" s="1699"/>
      <c r="AE7" s="1699"/>
      <c r="AF7" s="1699"/>
      <c r="AG7" s="1699"/>
      <c r="AH7" s="1699"/>
      <c r="AI7" s="1699"/>
      <c r="AJ7" s="1699"/>
      <c r="AK7" s="1699"/>
      <c r="AL7" s="1699"/>
      <c r="AM7" s="1699"/>
      <c r="AN7" s="1767"/>
      <c r="AR7" s="231"/>
    </row>
    <row r="8" spans="1:44" s="7" customFormat="1" ht="19.5" customHeight="1" thickBot="1">
      <c r="A8" s="1700" t="s">
        <v>373</v>
      </c>
      <c r="B8" s="1701"/>
      <c r="C8" s="1701"/>
      <c r="D8" s="1701"/>
      <c r="E8" s="1701"/>
      <c r="F8" s="1701"/>
      <c r="G8" s="1701"/>
      <c r="H8" s="1701"/>
      <c r="I8" s="1701"/>
      <c r="J8" s="1701"/>
      <c r="K8" s="1701"/>
      <c r="L8" s="1701"/>
      <c r="M8" s="1701"/>
      <c r="N8" s="1701"/>
      <c r="O8" s="1701"/>
      <c r="P8" s="1701"/>
      <c r="Q8" s="1701"/>
      <c r="R8" s="1701"/>
      <c r="S8" s="1701"/>
      <c r="T8" s="1701"/>
      <c r="U8" s="1701"/>
      <c r="V8" s="1702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1700" t="s">
        <v>382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463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98"/>
      <c r="AD11" s="1699"/>
      <c r="AE11" s="1699"/>
      <c r="AF11" s="1699"/>
      <c r="AG11" s="1699"/>
      <c r="AH11" s="1699"/>
      <c r="AI11" s="1699"/>
      <c r="AJ11" s="1699"/>
      <c r="AK11" s="1699"/>
      <c r="AL11" s="1699"/>
      <c r="AM11" s="1699"/>
      <c r="AN11" s="1767"/>
      <c r="AR11" s="231" t="s">
        <v>462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463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458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464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484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482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656" t="s">
        <v>384</v>
      </c>
      <c r="B21" s="1757"/>
      <c r="C21" s="1757"/>
      <c r="D21" s="1757"/>
      <c r="E21" s="1757"/>
      <c r="F21" s="1757"/>
      <c r="G21" s="1757"/>
      <c r="H21" s="1836"/>
      <c r="I21" s="1836"/>
      <c r="J21" s="1836"/>
      <c r="K21" s="1836"/>
      <c r="L21" s="1836"/>
      <c r="M21" s="1836"/>
      <c r="N21" s="1836"/>
      <c r="O21" s="1836"/>
      <c r="P21" s="1836"/>
      <c r="Q21" s="1836"/>
      <c r="R21" s="1836"/>
      <c r="S21" s="1836"/>
      <c r="T21" s="1836"/>
      <c r="U21" s="1836"/>
      <c r="V21" s="1924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467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466</v>
      </c>
    </row>
    <row r="23" spans="1:44" s="20" customFormat="1" ht="38.25" customHeight="1" thickBot="1">
      <c r="A23" s="944"/>
      <c r="B23" s="880" t="s">
        <v>485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458</v>
      </c>
    </row>
    <row r="24" spans="1:44" s="27" customFormat="1" ht="19.5" customHeight="1" thickBot="1">
      <c r="A24" s="1760" t="s">
        <v>377</v>
      </c>
      <c r="B24" s="1761"/>
      <c r="C24" s="1761"/>
      <c r="D24" s="1761"/>
      <c r="E24" s="1761"/>
      <c r="F24" s="1761"/>
      <c r="G24" s="1761"/>
      <c r="H24" s="1761"/>
      <c r="I24" s="1761"/>
      <c r="J24" s="1761"/>
      <c r="K24" s="1761"/>
      <c r="L24" s="1761"/>
      <c r="M24" s="1761"/>
      <c r="N24" s="1761"/>
      <c r="O24" s="1761"/>
      <c r="P24" s="1761"/>
      <c r="Q24" s="1761"/>
      <c r="R24" s="1761"/>
      <c r="S24" s="1761"/>
      <c r="T24" s="1761"/>
      <c r="U24" s="1761"/>
      <c r="V24" s="1763"/>
      <c r="W24" s="877"/>
      <c r="X24" s="292"/>
      <c r="Y24" s="292"/>
      <c r="Z24" s="292"/>
      <c r="AR24" s="1141"/>
    </row>
    <row r="25" spans="1:44" s="27" customFormat="1" ht="19.5" customHeight="1" thickBot="1">
      <c r="A25" s="1760" t="s">
        <v>383</v>
      </c>
      <c r="B25" s="1761"/>
      <c r="C25" s="1761"/>
      <c r="D25" s="1761"/>
      <c r="E25" s="1761"/>
      <c r="F25" s="1761"/>
      <c r="G25" s="1761"/>
      <c r="H25" s="1761"/>
      <c r="I25" s="1761"/>
      <c r="J25" s="1761"/>
      <c r="K25" s="1761"/>
      <c r="L25" s="1761"/>
      <c r="M25" s="1761"/>
      <c r="N25" s="1761"/>
      <c r="O25" s="1761"/>
      <c r="P25" s="1761"/>
      <c r="Q25" s="1761"/>
      <c r="R25" s="1761"/>
      <c r="S25" s="1761"/>
      <c r="T25" s="1761"/>
      <c r="U25" s="1761"/>
      <c r="V25" s="1763"/>
      <c r="W25" s="877"/>
      <c r="X25" s="292"/>
      <c r="Y25" s="292"/>
      <c r="Z25" s="292"/>
      <c r="AR25" s="1141"/>
    </row>
    <row r="26" spans="1:44" s="903" customFormat="1" ht="19.5" customHeight="1" thickBot="1">
      <c r="A26" s="1925" t="s">
        <v>385</v>
      </c>
      <c r="B26" s="1926"/>
      <c r="C26" s="1926"/>
      <c r="D26" s="1926"/>
      <c r="E26" s="1926"/>
      <c r="F26" s="1926"/>
      <c r="G26" s="1926"/>
      <c r="H26" s="1930"/>
      <c r="I26" s="1930"/>
      <c r="J26" s="1930"/>
      <c r="K26" s="1930"/>
      <c r="L26" s="1930"/>
      <c r="M26" s="1930"/>
      <c r="N26" s="1930"/>
      <c r="O26" s="1930"/>
      <c r="P26" s="1930"/>
      <c r="Q26" s="1930"/>
      <c r="R26" s="1930"/>
      <c r="S26" s="1930"/>
      <c r="T26" s="1930"/>
      <c r="U26" s="1930"/>
      <c r="V26" s="1931"/>
      <c r="AR26" s="231"/>
    </row>
    <row r="27" spans="1:44" s="1042" customFormat="1" ht="42" customHeight="1" thickBot="1">
      <c r="A27" s="1162"/>
      <c r="B27" s="1238" t="s">
        <v>468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458</v>
      </c>
    </row>
    <row r="28" spans="1:44" s="27" customFormat="1" ht="19.5" customHeight="1" thickBot="1">
      <c r="A28" s="1741" t="s">
        <v>202</v>
      </c>
      <c r="B28" s="1742"/>
      <c r="C28" s="1742"/>
      <c r="D28" s="1742"/>
      <c r="E28" s="1742"/>
      <c r="F28" s="1742"/>
      <c r="G28" s="1742"/>
      <c r="H28" s="1742"/>
      <c r="I28" s="1742"/>
      <c r="J28" s="1742"/>
      <c r="K28" s="1742"/>
      <c r="L28" s="1742"/>
      <c r="M28" s="1742"/>
      <c r="N28" s="1742"/>
      <c r="O28" s="1742"/>
      <c r="P28" s="1742"/>
      <c r="Q28" s="1742"/>
      <c r="R28" s="1742"/>
      <c r="S28" s="1742"/>
      <c r="T28" s="1742"/>
      <c r="U28" s="1742"/>
      <c r="V28" s="1743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352</v>
      </c>
      <c r="AR29" s="1141" t="s">
        <v>458</v>
      </c>
    </row>
    <row r="30" spans="1:44" s="41" customFormat="1" ht="30" customHeight="1" thickBot="1">
      <c r="A30" s="1656" t="s">
        <v>119</v>
      </c>
      <c r="B30" s="1757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19" t="s">
        <v>457</v>
      </c>
      <c r="B31" s="1928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6" t="s">
        <v>381</v>
      </c>
      <c r="B32" s="1929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00" t="s">
        <v>373</v>
      </c>
      <c r="B35" s="1701"/>
      <c r="C35" s="1701"/>
      <c r="D35" s="1701"/>
      <c r="E35" s="1701"/>
      <c r="F35" s="1701"/>
      <c r="G35" s="1701"/>
      <c r="H35" s="1701"/>
      <c r="I35" s="1701"/>
      <c r="J35" s="1701"/>
      <c r="K35" s="1701"/>
      <c r="L35" s="1701"/>
      <c r="M35" s="1701"/>
      <c r="N35" s="1701"/>
      <c r="O35" s="1701"/>
      <c r="P35" s="1701"/>
      <c r="Q35" s="1701"/>
      <c r="R35" s="1701"/>
      <c r="S35" s="1701"/>
      <c r="T35" s="1701"/>
      <c r="U35" s="1701"/>
      <c r="V35" s="1702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1700" t="s">
        <v>382</v>
      </c>
      <c r="B36" s="1701"/>
      <c r="C36" s="1701"/>
      <c r="D36" s="1701"/>
      <c r="E36" s="1701"/>
      <c r="F36" s="1701"/>
      <c r="G36" s="1701"/>
      <c r="H36" s="1701"/>
      <c r="I36" s="1701"/>
      <c r="J36" s="1701"/>
      <c r="K36" s="1701"/>
      <c r="L36" s="1701"/>
      <c r="M36" s="1701"/>
      <c r="N36" s="1701"/>
      <c r="O36" s="1701"/>
      <c r="P36" s="1701"/>
      <c r="Q36" s="1701"/>
      <c r="R36" s="1701"/>
      <c r="S36" s="1701"/>
      <c r="T36" s="1701"/>
      <c r="U36" s="1701"/>
      <c r="V36" s="170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98"/>
      <c r="AD38" s="1699"/>
      <c r="AE38" s="1699"/>
      <c r="AF38" s="1699"/>
      <c r="AG38" s="1699"/>
      <c r="AH38" s="1699"/>
      <c r="AI38" s="1699"/>
      <c r="AJ38" s="1699"/>
      <c r="AK38" s="1699"/>
      <c r="AL38" s="1699"/>
      <c r="AM38" s="1699"/>
      <c r="AN38" s="1767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6" t="s">
        <v>384</v>
      </c>
      <c r="B43" s="1757"/>
      <c r="C43" s="1757"/>
      <c r="D43" s="1757"/>
      <c r="E43" s="1757"/>
      <c r="F43" s="1757"/>
      <c r="G43" s="1757"/>
      <c r="H43" s="1836"/>
      <c r="I43" s="1836"/>
      <c r="J43" s="1836"/>
      <c r="K43" s="1836"/>
      <c r="L43" s="1836"/>
      <c r="M43" s="1836"/>
      <c r="N43" s="1836"/>
      <c r="O43" s="1836"/>
      <c r="P43" s="1836"/>
      <c r="Q43" s="1836"/>
      <c r="R43" s="1836"/>
      <c r="S43" s="1836"/>
      <c r="T43" s="1836"/>
      <c r="U43" s="1836"/>
      <c r="V43" s="1924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467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60" t="s">
        <v>377</v>
      </c>
      <c r="B45" s="1761"/>
      <c r="C45" s="1761"/>
      <c r="D45" s="1761"/>
      <c r="E45" s="1761"/>
      <c r="F45" s="1761"/>
      <c r="G45" s="1761"/>
      <c r="H45" s="1761"/>
      <c r="I45" s="1761"/>
      <c r="J45" s="1761"/>
      <c r="K45" s="1761"/>
      <c r="L45" s="1761"/>
      <c r="M45" s="1761"/>
      <c r="N45" s="1761"/>
      <c r="O45" s="1761"/>
      <c r="P45" s="1761"/>
      <c r="Q45" s="1761"/>
      <c r="R45" s="1761"/>
      <c r="S45" s="1761"/>
      <c r="T45" s="1761"/>
      <c r="U45" s="1761"/>
      <c r="V45" s="1763"/>
      <c r="W45" s="877"/>
      <c r="X45" s="292"/>
      <c r="Y45" s="292"/>
      <c r="Z45" s="292"/>
      <c r="AR45" s="1141"/>
    </row>
    <row r="46" spans="1:44" s="27" customFormat="1" ht="19.5" customHeight="1" thickBot="1">
      <c r="A46" s="1760" t="s">
        <v>383</v>
      </c>
      <c r="B46" s="1761"/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  <c r="P46" s="1761"/>
      <c r="Q46" s="1761"/>
      <c r="R46" s="1761"/>
      <c r="S46" s="1761"/>
      <c r="T46" s="1761"/>
      <c r="U46" s="1761"/>
      <c r="V46" s="1763"/>
      <c r="W46" s="877"/>
      <c r="X46" s="292"/>
      <c r="Y46" s="292"/>
      <c r="Z46" s="292"/>
      <c r="AR46" s="1141"/>
    </row>
    <row r="47" spans="1:44" s="903" customFormat="1" ht="19.5" customHeight="1" thickBot="1">
      <c r="A47" s="1925" t="s">
        <v>385</v>
      </c>
      <c r="B47" s="1926"/>
      <c r="C47" s="1926"/>
      <c r="D47" s="1926"/>
      <c r="E47" s="1926"/>
      <c r="F47" s="1926"/>
      <c r="G47" s="1926"/>
      <c r="H47" s="1926"/>
      <c r="I47" s="1926"/>
      <c r="J47" s="1926"/>
      <c r="K47" s="1926"/>
      <c r="L47" s="1926"/>
      <c r="M47" s="1926"/>
      <c r="N47" s="1926"/>
      <c r="O47" s="1926"/>
      <c r="P47" s="1926"/>
      <c r="Q47" s="1926"/>
      <c r="R47" s="1926"/>
      <c r="S47" s="1926"/>
      <c r="T47" s="1926"/>
      <c r="U47" s="1926"/>
      <c r="V47" s="1927"/>
      <c r="AR47" s="231"/>
    </row>
    <row r="48" spans="1:44" s="27" customFormat="1" ht="19.5" customHeight="1" thickBot="1">
      <c r="A48" s="1741" t="s">
        <v>202</v>
      </c>
      <c r="B48" s="1742"/>
      <c r="C48" s="1742"/>
      <c r="D48" s="1742"/>
      <c r="E48" s="1742"/>
      <c r="F48" s="1742"/>
      <c r="G48" s="1742"/>
      <c r="H48" s="1742"/>
      <c r="I48" s="1742"/>
      <c r="J48" s="1742"/>
      <c r="K48" s="1742"/>
      <c r="L48" s="1742"/>
      <c r="M48" s="1742"/>
      <c r="N48" s="1742"/>
      <c r="O48" s="1742"/>
      <c r="P48" s="1742"/>
      <c r="Q48" s="1742"/>
      <c r="R48" s="1742"/>
      <c r="S48" s="1742"/>
      <c r="T48" s="1742"/>
      <c r="U48" s="1742"/>
      <c r="V48" s="1743"/>
      <c r="AR48" s="1141"/>
    </row>
    <row r="49" spans="1:44" s="41" customFormat="1" ht="30" customHeight="1" thickBot="1">
      <c r="A49" s="1656" t="s">
        <v>119</v>
      </c>
      <c r="B49" s="1757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19" t="s">
        <v>457</v>
      </c>
      <c r="B50" s="1928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6" t="s">
        <v>381</v>
      </c>
      <c r="B51" s="1929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00" t="s">
        <v>373</v>
      </c>
      <c r="B54" s="1701"/>
      <c r="C54" s="1701"/>
      <c r="D54" s="1701"/>
      <c r="E54" s="1701"/>
      <c r="F54" s="1701"/>
      <c r="G54" s="1701"/>
      <c r="H54" s="1701"/>
      <c r="I54" s="1701"/>
      <c r="J54" s="1701"/>
      <c r="K54" s="1701"/>
      <c r="L54" s="1701"/>
      <c r="M54" s="1701"/>
      <c r="N54" s="1701"/>
      <c r="O54" s="1701"/>
      <c r="P54" s="1701"/>
      <c r="Q54" s="1701"/>
      <c r="R54" s="1701"/>
      <c r="S54" s="1701"/>
      <c r="T54" s="1701"/>
      <c r="U54" s="1701"/>
      <c r="V54" s="1702"/>
    </row>
    <row r="55" spans="1:22" ht="19.5" thickBot="1">
      <c r="A55" s="1700" t="s">
        <v>382</v>
      </c>
      <c r="B55" s="1701"/>
      <c r="C55" s="1701"/>
      <c r="D55" s="1701"/>
      <c r="E55" s="1701"/>
      <c r="F55" s="1701"/>
      <c r="G55" s="1701"/>
      <c r="H55" s="1701"/>
      <c r="I55" s="1701"/>
      <c r="J55" s="1701"/>
      <c r="K55" s="1701"/>
      <c r="L55" s="1701"/>
      <c r="M55" s="1701"/>
      <c r="N55" s="1701"/>
      <c r="O55" s="1701"/>
      <c r="P55" s="1701"/>
      <c r="Q55" s="1701"/>
      <c r="R55" s="1701"/>
      <c r="S55" s="1701"/>
      <c r="T55" s="1701"/>
      <c r="U55" s="1701"/>
      <c r="V55" s="1702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656" t="s">
        <v>384</v>
      </c>
      <c r="B61" s="1757"/>
      <c r="C61" s="1757"/>
      <c r="D61" s="1757"/>
      <c r="E61" s="1757"/>
      <c r="F61" s="1757"/>
      <c r="G61" s="1757"/>
      <c r="H61" s="1836"/>
      <c r="I61" s="1836"/>
      <c r="J61" s="1836"/>
      <c r="K61" s="1836"/>
      <c r="L61" s="1836"/>
      <c r="M61" s="1836"/>
      <c r="N61" s="1836"/>
      <c r="O61" s="1836"/>
      <c r="P61" s="1836"/>
      <c r="Q61" s="1836"/>
      <c r="R61" s="1836"/>
      <c r="S61" s="1836"/>
      <c r="T61" s="1836"/>
      <c r="U61" s="1836"/>
      <c r="V61" s="1924"/>
    </row>
    <row r="62" spans="1:22" ht="39" customHeight="1" thickBot="1">
      <c r="A62" s="944"/>
      <c r="B62" s="880" t="s">
        <v>485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760" t="s">
        <v>377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</row>
    <row r="64" spans="1:22" ht="19.5" thickBot="1">
      <c r="A64" s="1760" t="s">
        <v>383</v>
      </c>
      <c r="B64" s="1761"/>
      <c r="C64" s="1761"/>
      <c r="D64" s="1761"/>
      <c r="E64" s="1761"/>
      <c r="F64" s="1761"/>
      <c r="G64" s="1761"/>
      <c r="H64" s="1761"/>
      <c r="I64" s="1761"/>
      <c r="J64" s="1761"/>
      <c r="K64" s="1761"/>
      <c r="L64" s="1761"/>
      <c r="M64" s="1761"/>
      <c r="N64" s="1761"/>
      <c r="O64" s="1761"/>
      <c r="P64" s="1761"/>
      <c r="Q64" s="1761"/>
      <c r="R64" s="1761"/>
      <c r="S64" s="1761"/>
      <c r="T64" s="1761"/>
      <c r="U64" s="1761"/>
      <c r="V64" s="1763"/>
    </row>
    <row r="65" spans="1:22" ht="19.5" thickBot="1">
      <c r="A65" s="1925" t="s">
        <v>385</v>
      </c>
      <c r="B65" s="1926"/>
      <c r="C65" s="1926"/>
      <c r="D65" s="1926"/>
      <c r="E65" s="1926"/>
      <c r="F65" s="1926"/>
      <c r="G65" s="1926"/>
      <c r="H65" s="1930"/>
      <c r="I65" s="1930"/>
      <c r="J65" s="1930"/>
      <c r="K65" s="1930"/>
      <c r="L65" s="1930"/>
      <c r="M65" s="1930"/>
      <c r="N65" s="1930"/>
      <c r="O65" s="1930"/>
      <c r="P65" s="1930"/>
      <c r="Q65" s="1930"/>
      <c r="R65" s="1930"/>
      <c r="S65" s="1930"/>
      <c r="T65" s="1930"/>
      <c r="U65" s="1930"/>
      <c r="V65" s="1931"/>
    </row>
    <row r="66" spans="1:22" ht="38.25" thickBot="1">
      <c r="A66" s="1162"/>
      <c r="B66" s="1238" t="s">
        <v>468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741" t="s">
        <v>202</v>
      </c>
      <c r="B67" s="1742"/>
      <c r="C67" s="1742"/>
      <c r="D67" s="1742"/>
      <c r="E67" s="1742"/>
      <c r="F67" s="1742"/>
      <c r="G67" s="1742"/>
      <c r="H67" s="1742"/>
      <c r="I67" s="1742"/>
      <c r="J67" s="1742"/>
      <c r="K67" s="1742"/>
      <c r="L67" s="1742"/>
      <c r="M67" s="1742"/>
      <c r="N67" s="1742"/>
      <c r="O67" s="1742"/>
      <c r="P67" s="1742"/>
      <c r="Q67" s="1742"/>
      <c r="R67" s="1742"/>
      <c r="S67" s="1742"/>
      <c r="T67" s="1742"/>
      <c r="U67" s="1742"/>
      <c r="V67" s="1743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656" t="s">
        <v>119</v>
      </c>
      <c r="B69" s="1757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19" t="s">
        <v>457</v>
      </c>
      <c r="B70" s="1928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06" t="s">
        <v>381</v>
      </c>
      <c r="B71" s="1929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09" t="s">
        <v>430</v>
      </c>
      <c r="B1" s="1709"/>
      <c r="C1" s="1709"/>
      <c r="D1" s="1709"/>
      <c r="E1" s="1709"/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09"/>
      <c r="T1" s="1709"/>
      <c r="U1" s="1709"/>
      <c r="V1" s="1709"/>
      <c r="AR1" s="231"/>
    </row>
    <row r="2" spans="1:44" s="7" customFormat="1" ht="19.5" customHeight="1" thickBot="1">
      <c r="A2" s="1721" t="s">
        <v>25</v>
      </c>
      <c r="B2" s="1671" t="s">
        <v>26</v>
      </c>
      <c r="C2" s="1665" t="s">
        <v>372</v>
      </c>
      <c r="D2" s="1666"/>
      <c r="E2" s="1666"/>
      <c r="F2" s="1667"/>
      <c r="G2" s="1932" t="s">
        <v>27</v>
      </c>
      <c r="H2" s="1716" t="s">
        <v>148</v>
      </c>
      <c r="I2" s="1716"/>
      <c r="J2" s="1716"/>
      <c r="K2" s="1716"/>
      <c r="L2" s="1716"/>
      <c r="M2" s="1717"/>
      <c r="N2" s="1674" t="s">
        <v>349</v>
      </c>
      <c r="O2" s="1675"/>
      <c r="P2" s="1675"/>
      <c r="Q2" s="1675"/>
      <c r="R2" s="1675"/>
      <c r="S2" s="1675"/>
      <c r="T2" s="1675"/>
      <c r="U2" s="1675"/>
      <c r="V2" s="1676"/>
      <c r="AR2" s="231"/>
    </row>
    <row r="3" spans="1:44" s="7" customFormat="1" ht="19.5" customHeight="1">
      <c r="A3" s="1722"/>
      <c r="B3" s="1672"/>
      <c r="C3" s="1668"/>
      <c r="D3" s="1669"/>
      <c r="E3" s="1669"/>
      <c r="F3" s="1670"/>
      <c r="G3" s="1933"/>
      <c r="H3" s="1704" t="s">
        <v>28</v>
      </c>
      <c r="I3" s="1672" t="s">
        <v>149</v>
      </c>
      <c r="J3" s="1708"/>
      <c r="K3" s="1708"/>
      <c r="L3" s="1708"/>
      <c r="M3" s="1710" t="s">
        <v>29</v>
      </c>
      <c r="N3" s="1677" t="s">
        <v>32</v>
      </c>
      <c r="O3" s="1650"/>
      <c r="P3" s="1650" t="s">
        <v>33</v>
      </c>
      <c r="Q3" s="1650"/>
      <c r="R3" s="1650" t="s">
        <v>34</v>
      </c>
      <c r="S3" s="1650"/>
      <c r="T3" s="1650" t="s">
        <v>35</v>
      </c>
      <c r="U3" s="1650"/>
      <c r="V3" s="1651"/>
      <c r="AR3" s="231"/>
    </row>
    <row r="4" spans="1:44" s="7" customFormat="1" ht="19.5" customHeight="1">
      <c r="A4" s="1722"/>
      <c r="B4" s="1672"/>
      <c r="C4" s="1654" t="s">
        <v>142</v>
      </c>
      <c r="D4" s="1654" t="s">
        <v>143</v>
      </c>
      <c r="E4" s="1658" t="s">
        <v>145</v>
      </c>
      <c r="F4" s="1659"/>
      <c r="G4" s="1933"/>
      <c r="H4" s="1704"/>
      <c r="I4" s="1660" t="s">
        <v>21</v>
      </c>
      <c r="J4" s="1652" t="s">
        <v>150</v>
      </c>
      <c r="K4" s="1652"/>
      <c r="L4" s="1652"/>
      <c r="M4" s="1711"/>
      <c r="N4" s="1678"/>
      <c r="O4" s="1652"/>
      <c r="P4" s="1652"/>
      <c r="Q4" s="1652"/>
      <c r="R4" s="1652"/>
      <c r="S4" s="1652"/>
      <c r="T4" s="1652"/>
      <c r="U4" s="1652"/>
      <c r="V4" s="1653"/>
      <c r="AR4" s="231"/>
    </row>
    <row r="5" spans="1:44" s="7" customFormat="1" ht="19.5" customHeight="1">
      <c r="A5" s="1722"/>
      <c r="B5" s="1672"/>
      <c r="C5" s="1704"/>
      <c r="D5" s="1704"/>
      <c r="E5" s="1718" t="s">
        <v>146</v>
      </c>
      <c r="F5" s="1663" t="s">
        <v>147</v>
      </c>
      <c r="G5" s="1934"/>
      <c r="H5" s="1704"/>
      <c r="I5" s="1661"/>
      <c r="J5" s="1654" t="s">
        <v>30</v>
      </c>
      <c r="K5" s="1654" t="s">
        <v>454</v>
      </c>
      <c r="L5" s="1654" t="s">
        <v>31</v>
      </c>
      <c r="M5" s="1712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2"/>
      <c r="B6" s="1672"/>
      <c r="C6" s="1704"/>
      <c r="D6" s="1704"/>
      <c r="E6" s="1719"/>
      <c r="F6" s="1663"/>
      <c r="G6" s="1934"/>
      <c r="H6" s="1704"/>
      <c r="I6" s="1661"/>
      <c r="J6" s="1654"/>
      <c r="K6" s="1654"/>
      <c r="L6" s="1654"/>
      <c r="M6" s="1712"/>
      <c r="N6" s="1714" t="s">
        <v>350</v>
      </c>
      <c r="O6" s="1672"/>
      <c r="P6" s="1672"/>
      <c r="Q6" s="1672"/>
      <c r="R6" s="1672"/>
      <c r="S6" s="1672"/>
      <c r="T6" s="1672"/>
      <c r="U6" s="1672"/>
      <c r="V6" s="1715"/>
      <c r="AR6" s="231"/>
    </row>
    <row r="7" spans="1:44" s="7" customFormat="1" ht="22.5" customHeight="1" thickBot="1">
      <c r="A7" s="1723"/>
      <c r="B7" s="1673"/>
      <c r="C7" s="1705"/>
      <c r="D7" s="1705"/>
      <c r="E7" s="1720"/>
      <c r="F7" s="1664"/>
      <c r="G7" s="1935"/>
      <c r="H7" s="1705"/>
      <c r="I7" s="1662"/>
      <c r="J7" s="1655"/>
      <c r="K7" s="1655"/>
      <c r="L7" s="1655"/>
      <c r="M7" s="1713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6" t="s">
        <v>32</v>
      </c>
      <c r="AD7" s="1697"/>
      <c r="AE7" s="1697"/>
      <c r="AF7" s="1697" t="s">
        <v>33</v>
      </c>
      <c r="AG7" s="1697"/>
      <c r="AH7" s="1697"/>
      <c r="AI7" s="1697" t="s">
        <v>34</v>
      </c>
      <c r="AJ7" s="1697"/>
      <c r="AK7" s="1697"/>
      <c r="AL7" s="1697" t="s">
        <v>35</v>
      </c>
      <c r="AM7" s="1697"/>
      <c r="AN7" s="1766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8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767"/>
      <c r="AR8" s="231"/>
    </row>
    <row r="9" spans="1:44" s="7" customFormat="1" ht="19.5" customHeight="1" thickBot="1">
      <c r="A9" s="1700" t="s">
        <v>373</v>
      </c>
      <c r="B9" s="1701"/>
      <c r="C9" s="1701"/>
      <c r="D9" s="1701"/>
      <c r="E9" s="1701"/>
      <c r="F9" s="1701"/>
      <c r="G9" s="1701"/>
      <c r="H9" s="1701"/>
      <c r="I9" s="1701"/>
      <c r="J9" s="1701"/>
      <c r="K9" s="1701"/>
      <c r="L9" s="1701"/>
      <c r="M9" s="1701"/>
      <c r="N9" s="1701"/>
      <c r="O9" s="1701"/>
      <c r="P9" s="1701"/>
      <c r="Q9" s="1701"/>
      <c r="R9" s="1701"/>
      <c r="S9" s="1701"/>
      <c r="T9" s="1701"/>
      <c r="U9" s="1701"/>
      <c r="V9" s="1702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0" t="s">
        <v>382</v>
      </c>
      <c r="B10" s="1701"/>
      <c r="C10" s="1701"/>
      <c r="D10" s="1701"/>
      <c r="E10" s="1701"/>
      <c r="F10" s="1701"/>
      <c r="G10" s="1701"/>
      <c r="H10" s="1701"/>
      <c r="I10" s="1701"/>
      <c r="J10" s="1701"/>
      <c r="K10" s="1701"/>
      <c r="L10" s="1701"/>
      <c r="M10" s="1701"/>
      <c r="N10" s="1701"/>
      <c r="O10" s="1701"/>
      <c r="P10" s="1701"/>
      <c r="Q10" s="1701"/>
      <c r="R10" s="1701"/>
      <c r="S10" s="1701"/>
      <c r="T10" s="1701"/>
      <c r="U10" s="1701"/>
      <c r="V10" s="170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375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464</v>
      </c>
    </row>
    <row r="12" spans="1:44" s="979" customFormat="1" ht="19.5" customHeight="1">
      <c r="A12" s="77" t="s">
        <v>432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484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463</v>
      </c>
    </row>
    <row r="14" spans="1:44" s="20" customFormat="1" ht="19.5" customHeight="1">
      <c r="A14" s="77" t="s">
        <v>374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460</v>
      </c>
    </row>
    <row r="15" spans="1:44" s="979" customFormat="1" ht="19.5" customHeight="1">
      <c r="A15" s="606" t="s">
        <v>449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482</v>
      </c>
    </row>
    <row r="16" spans="1:44" s="979" customFormat="1" ht="19.5" customHeight="1" thickBot="1">
      <c r="A16" s="606" t="s">
        <v>450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656" t="s">
        <v>384</v>
      </c>
      <c r="B17" s="1757"/>
      <c r="C17" s="1757"/>
      <c r="D17" s="1757"/>
      <c r="E17" s="1757"/>
      <c r="F17" s="1757"/>
      <c r="G17" s="1757"/>
      <c r="H17" s="1757"/>
      <c r="I17" s="1757"/>
      <c r="J17" s="1757"/>
      <c r="K17" s="1757"/>
      <c r="L17" s="1757"/>
      <c r="M17" s="1757"/>
      <c r="N17" s="1757"/>
      <c r="O17" s="1757"/>
      <c r="P17" s="1757"/>
      <c r="Q17" s="1757"/>
      <c r="R17" s="1757"/>
      <c r="S17" s="1757"/>
      <c r="T17" s="1757"/>
      <c r="U17" s="1757"/>
      <c r="V17" s="1657"/>
      <c r="W17" s="906"/>
      <c r="X17" s="580"/>
      <c r="Y17" s="580"/>
      <c r="Z17" s="580"/>
      <c r="AR17" s="231"/>
    </row>
    <row r="18" spans="1:44" s="903" customFormat="1" ht="19.5" customHeight="1">
      <c r="A18" s="944" t="s">
        <v>386</v>
      </c>
      <c r="B18" s="848" t="s">
        <v>469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463</v>
      </c>
    </row>
    <row r="19" spans="1:44" s="903" customFormat="1" ht="19.5" customHeight="1" thickBot="1">
      <c r="A19" s="944" t="s">
        <v>172</v>
      </c>
      <c r="B19" s="848" t="s">
        <v>470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483</v>
      </c>
    </row>
    <row r="20" spans="1:44" s="27" customFormat="1" ht="19.5" customHeight="1" thickBot="1">
      <c r="A20" s="1760" t="s">
        <v>377</v>
      </c>
      <c r="B20" s="1761"/>
      <c r="C20" s="1761"/>
      <c r="D20" s="1761"/>
      <c r="E20" s="1761"/>
      <c r="F20" s="1761"/>
      <c r="G20" s="1761"/>
      <c r="H20" s="1761"/>
      <c r="I20" s="1761"/>
      <c r="J20" s="1761"/>
      <c r="K20" s="1761"/>
      <c r="L20" s="1761"/>
      <c r="M20" s="1761"/>
      <c r="N20" s="1761"/>
      <c r="O20" s="1761"/>
      <c r="P20" s="1761"/>
      <c r="Q20" s="1761"/>
      <c r="R20" s="1761"/>
      <c r="S20" s="1761"/>
      <c r="T20" s="1761"/>
      <c r="U20" s="1761"/>
      <c r="V20" s="1763"/>
      <c r="W20" s="877"/>
      <c r="X20" s="292"/>
      <c r="Y20" s="292"/>
      <c r="Z20" s="292"/>
      <c r="AR20" s="1141"/>
    </row>
    <row r="21" spans="1:44" s="27" customFormat="1" ht="19.5" customHeight="1" thickBot="1">
      <c r="A21" s="1760" t="s">
        <v>383</v>
      </c>
      <c r="B21" s="1761"/>
      <c r="C21" s="1761"/>
      <c r="D21" s="1761"/>
      <c r="E21" s="1761"/>
      <c r="F21" s="1761"/>
      <c r="G21" s="1761"/>
      <c r="H21" s="1761"/>
      <c r="I21" s="1761"/>
      <c r="J21" s="1761"/>
      <c r="K21" s="1761"/>
      <c r="L21" s="1761"/>
      <c r="M21" s="1761"/>
      <c r="N21" s="1761"/>
      <c r="O21" s="1761"/>
      <c r="P21" s="1761"/>
      <c r="Q21" s="1761"/>
      <c r="R21" s="1761"/>
      <c r="S21" s="1761"/>
      <c r="T21" s="1761"/>
      <c r="U21" s="1761"/>
      <c r="V21" s="1763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311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458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352</v>
      </c>
      <c r="Z23" s="292"/>
      <c r="AB23" s="20"/>
      <c r="AC23" s="1696" t="s">
        <v>32</v>
      </c>
      <c r="AD23" s="1697"/>
      <c r="AE23" s="1697"/>
      <c r="AF23" s="1697" t="s">
        <v>33</v>
      </c>
      <c r="AG23" s="1697"/>
      <c r="AH23" s="1697"/>
      <c r="AI23" s="1697" t="s">
        <v>34</v>
      </c>
      <c r="AJ23" s="1697"/>
      <c r="AK23" s="1697"/>
      <c r="AL23" s="1697" t="s">
        <v>35</v>
      </c>
      <c r="AM23" s="1697"/>
      <c r="AN23" s="1766"/>
      <c r="AR23" s="1141" t="s">
        <v>458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458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458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41" t="s">
        <v>458</v>
      </c>
    </row>
    <row r="27" spans="1:44" s="903" customFormat="1" ht="19.5" customHeight="1" thickBot="1">
      <c r="A27" s="1925" t="s">
        <v>385</v>
      </c>
      <c r="B27" s="1926"/>
      <c r="C27" s="1926"/>
      <c r="D27" s="1926"/>
      <c r="E27" s="1926"/>
      <c r="F27" s="1926"/>
      <c r="G27" s="1926"/>
      <c r="H27" s="1930"/>
      <c r="I27" s="1930"/>
      <c r="J27" s="1930"/>
      <c r="K27" s="1930"/>
      <c r="L27" s="1930"/>
      <c r="M27" s="1930"/>
      <c r="N27" s="1930"/>
      <c r="O27" s="1930"/>
      <c r="P27" s="1930"/>
      <c r="Q27" s="1930"/>
      <c r="R27" s="1930"/>
      <c r="S27" s="1930"/>
      <c r="T27" s="1930"/>
      <c r="U27" s="1930"/>
      <c r="V27" s="1931"/>
      <c r="AR27" s="231"/>
    </row>
    <row r="28" spans="1:44" s="27" customFormat="1" ht="51.75" customHeight="1">
      <c r="A28" s="897" t="s">
        <v>282</v>
      </c>
      <c r="B28" s="941" t="s">
        <v>471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458</v>
      </c>
    </row>
    <row r="29" spans="1:44" s="27" customFormat="1" ht="51" customHeight="1" thickBot="1">
      <c r="A29" s="1162" t="s">
        <v>393</v>
      </c>
      <c r="B29" s="1238" t="s">
        <v>472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458</v>
      </c>
    </row>
    <row r="30" spans="1:44" s="27" customFormat="1" ht="19.5" customHeight="1" thickBot="1">
      <c r="A30" s="1741" t="s">
        <v>202</v>
      </c>
      <c r="B30" s="1742"/>
      <c r="C30" s="1742"/>
      <c r="D30" s="1742"/>
      <c r="E30" s="1742"/>
      <c r="F30" s="1742"/>
      <c r="G30" s="1742"/>
      <c r="H30" s="1742"/>
      <c r="I30" s="1742"/>
      <c r="J30" s="1742"/>
      <c r="K30" s="1742"/>
      <c r="L30" s="1742"/>
      <c r="M30" s="1742"/>
      <c r="N30" s="1742"/>
      <c r="O30" s="1742"/>
      <c r="P30" s="1742"/>
      <c r="Q30" s="1742"/>
      <c r="R30" s="1742"/>
      <c r="S30" s="1742"/>
      <c r="T30" s="1742"/>
      <c r="U30" s="1742"/>
      <c r="V30" s="1743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458</v>
      </c>
    </row>
    <row r="32" spans="1:44" s="27" customFormat="1" ht="30" customHeight="1" thickBot="1">
      <c r="A32" s="1755" t="s">
        <v>119</v>
      </c>
      <c r="B32" s="1936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19" t="s">
        <v>457</v>
      </c>
      <c r="B33" s="1928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6" t="s">
        <v>381</v>
      </c>
      <c r="B34" s="1929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1700" t="s">
        <v>373</v>
      </c>
      <c r="B37" s="1701"/>
      <c r="C37" s="1701"/>
      <c r="D37" s="1701"/>
      <c r="E37" s="1701"/>
      <c r="F37" s="1701"/>
      <c r="G37" s="1701"/>
      <c r="H37" s="1701"/>
      <c r="I37" s="1701"/>
      <c r="J37" s="1701"/>
      <c r="K37" s="1701"/>
      <c r="L37" s="1701"/>
      <c r="M37" s="1701"/>
      <c r="N37" s="1701"/>
      <c r="O37" s="1701"/>
      <c r="P37" s="1701"/>
      <c r="Q37" s="1701"/>
      <c r="R37" s="1701"/>
      <c r="S37" s="1701"/>
      <c r="T37" s="1701"/>
      <c r="U37" s="1701"/>
      <c r="V37" s="1702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0" t="s">
        <v>382</v>
      </c>
      <c r="B38" s="1701"/>
      <c r="C38" s="1701"/>
      <c r="D38" s="1701"/>
      <c r="E38" s="1701"/>
      <c r="F38" s="1701"/>
      <c r="G38" s="1701"/>
      <c r="H38" s="1701"/>
      <c r="I38" s="1701"/>
      <c r="J38" s="1701"/>
      <c r="K38" s="1701"/>
      <c r="L38" s="1701"/>
      <c r="M38" s="1701"/>
      <c r="N38" s="1701"/>
      <c r="O38" s="1701"/>
      <c r="P38" s="1701"/>
      <c r="Q38" s="1701"/>
      <c r="R38" s="1701"/>
      <c r="S38" s="1701"/>
      <c r="T38" s="1701"/>
      <c r="U38" s="1701"/>
      <c r="V38" s="170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375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432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449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6" t="s">
        <v>384</v>
      </c>
      <c r="B43" s="1757"/>
      <c r="C43" s="1757"/>
      <c r="D43" s="1757"/>
      <c r="E43" s="1757"/>
      <c r="F43" s="1757"/>
      <c r="G43" s="1757"/>
      <c r="H43" s="1757"/>
      <c r="I43" s="1757"/>
      <c r="J43" s="1757"/>
      <c r="K43" s="1757"/>
      <c r="L43" s="1757"/>
      <c r="M43" s="1757"/>
      <c r="N43" s="1757"/>
      <c r="O43" s="1757"/>
      <c r="P43" s="1757"/>
      <c r="Q43" s="1757"/>
      <c r="R43" s="1757"/>
      <c r="S43" s="1757"/>
      <c r="T43" s="1757"/>
      <c r="U43" s="1757"/>
      <c r="V43" s="1657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386</v>
      </c>
      <c r="B44" s="848" t="s">
        <v>469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60" t="s">
        <v>377</v>
      </c>
      <c r="B45" s="1761"/>
      <c r="C45" s="1761"/>
      <c r="D45" s="1761"/>
      <c r="E45" s="1761"/>
      <c r="F45" s="1761"/>
      <c r="G45" s="1761"/>
      <c r="H45" s="1761"/>
      <c r="I45" s="1761"/>
      <c r="J45" s="1761"/>
      <c r="K45" s="1761"/>
      <c r="L45" s="1761"/>
      <c r="M45" s="1761"/>
      <c r="N45" s="1761"/>
      <c r="O45" s="1761"/>
      <c r="P45" s="1761"/>
      <c r="Q45" s="1761"/>
      <c r="R45" s="1761"/>
      <c r="S45" s="1761"/>
      <c r="T45" s="1761"/>
      <c r="U45" s="1761"/>
      <c r="V45" s="1763"/>
      <c r="W45" s="877"/>
      <c r="X45" s="292"/>
      <c r="Y45" s="292"/>
      <c r="Z45" s="292"/>
      <c r="AR45" s="1141"/>
    </row>
    <row r="46" spans="1:44" s="27" customFormat="1" ht="19.5" customHeight="1" thickBot="1">
      <c r="A46" s="1760" t="s">
        <v>383</v>
      </c>
      <c r="B46" s="1761"/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  <c r="P46" s="1761"/>
      <c r="Q46" s="1761"/>
      <c r="R46" s="1761"/>
      <c r="S46" s="1761"/>
      <c r="T46" s="1761"/>
      <c r="U46" s="1761"/>
      <c r="V46" s="1763"/>
      <c r="W46" s="877"/>
      <c r="X46" s="292"/>
      <c r="Y46" s="292"/>
      <c r="Z46" s="292"/>
      <c r="AR46" s="1141"/>
    </row>
    <row r="47" spans="1:44" s="27" customFormat="1" ht="19.5" customHeight="1">
      <c r="A47" s="945" t="s">
        <v>313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311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25" t="s">
        <v>385</v>
      </c>
      <c r="B49" s="1926"/>
      <c r="C49" s="1926"/>
      <c r="D49" s="1926"/>
      <c r="E49" s="1926"/>
      <c r="F49" s="1926"/>
      <c r="G49" s="1926"/>
      <c r="H49" s="1930"/>
      <c r="I49" s="1930"/>
      <c r="J49" s="1930"/>
      <c r="K49" s="1930"/>
      <c r="L49" s="1930"/>
      <c r="M49" s="1930"/>
      <c r="N49" s="1930"/>
      <c r="O49" s="1930"/>
      <c r="P49" s="1930"/>
      <c r="Q49" s="1930"/>
      <c r="R49" s="1930"/>
      <c r="S49" s="1930"/>
      <c r="T49" s="1930"/>
      <c r="U49" s="1930"/>
      <c r="V49" s="1931"/>
      <c r="AR49" s="231"/>
    </row>
    <row r="50" spans="1:44" s="27" customFormat="1" ht="51.75" customHeight="1" thickBot="1">
      <c r="A50" s="897" t="s">
        <v>282</v>
      </c>
      <c r="B50" s="941" t="s">
        <v>471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741" t="s">
        <v>202</v>
      </c>
      <c r="B51" s="1742"/>
      <c r="C51" s="1742"/>
      <c r="D51" s="1742"/>
      <c r="E51" s="1742"/>
      <c r="F51" s="1742"/>
      <c r="G51" s="1742"/>
      <c r="H51" s="1742"/>
      <c r="I51" s="1742"/>
      <c r="J51" s="1742"/>
      <c r="K51" s="1742"/>
      <c r="L51" s="1742"/>
      <c r="M51" s="1742"/>
      <c r="N51" s="1742"/>
      <c r="O51" s="1742"/>
      <c r="P51" s="1742"/>
      <c r="Q51" s="1742"/>
      <c r="R51" s="1742"/>
      <c r="S51" s="1742"/>
      <c r="T51" s="1742"/>
      <c r="U51" s="1742"/>
      <c r="V51" s="1743"/>
      <c r="AR51" s="1141"/>
    </row>
    <row r="52" spans="1:44" s="27" customFormat="1" ht="30" customHeight="1" thickBot="1">
      <c r="A52" s="1755" t="s">
        <v>119</v>
      </c>
      <c r="B52" s="1936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19" t="s">
        <v>457</v>
      </c>
      <c r="B53" s="1928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6" t="s">
        <v>381</v>
      </c>
      <c r="B54" s="1929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00" t="s">
        <v>373</v>
      </c>
      <c r="B57" s="1701"/>
      <c r="C57" s="1701"/>
      <c r="D57" s="1701"/>
      <c r="E57" s="1701"/>
      <c r="F57" s="1701"/>
      <c r="G57" s="1701"/>
      <c r="H57" s="1701"/>
      <c r="I57" s="1701"/>
      <c r="J57" s="1701"/>
      <c r="K57" s="1701"/>
      <c r="L57" s="1701"/>
      <c r="M57" s="1701"/>
      <c r="N57" s="1701"/>
      <c r="O57" s="1701"/>
      <c r="P57" s="1701"/>
      <c r="Q57" s="1701"/>
      <c r="R57" s="1701"/>
      <c r="S57" s="1701"/>
      <c r="T57" s="1701"/>
      <c r="U57" s="1701"/>
      <c r="V57" s="1702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0" t="s">
        <v>382</v>
      </c>
      <c r="B58" s="1701"/>
      <c r="C58" s="1701"/>
      <c r="D58" s="1701"/>
      <c r="E58" s="1701"/>
      <c r="F58" s="1701"/>
      <c r="G58" s="1701"/>
      <c r="H58" s="1701"/>
      <c r="I58" s="1701"/>
      <c r="J58" s="1701"/>
      <c r="K58" s="1701"/>
      <c r="L58" s="1701"/>
      <c r="M58" s="1701"/>
      <c r="N58" s="1701"/>
      <c r="O58" s="1701"/>
      <c r="P58" s="1701"/>
      <c r="Q58" s="1701"/>
      <c r="R58" s="1701"/>
      <c r="S58" s="1701"/>
      <c r="T58" s="1701"/>
      <c r="U58" s="1701"/>
      <c r="V58" s="170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492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450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656" t="s">
        <v>384</v>
      </c>
      <c r="B61" s="1757"/>
      <c r="C61" s="1757"/>
      <c r="D61" s="1757"/>
      <c r="E61" s="1757"/>
      <c r="F61" s="1757"/>
      <c r="G61" s="1757"/>
      <c r="H61" s="1757"/>
      <c r="I61" s="1757"/>
      <c r="J61" s="1757"/>
      <c r="K61" s="1757"/>
      <c r="L61" s="1757"/>
      <c r="M61" s="1757"/>
      <c r="N61" s="1757"/>
      <c r="O61" s="1757"/>
      <c r="P61" s="1757"/>
      <c r="Q61" s="1757"/>
      <c r="R61" s="1757"/>
      <c r="S61" s="1757"/>
      <c r="T61" s="1757"/>
      <c r="U61" s="1757"/>
      <c r="V61" s="1657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470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60" t="s">
        <v>377</v>
      </c>
      <c r="B63" s="1761"/>
      <c r="C63" s="1761"/>
      <c r="D63" s="1761"/>
      <c r="E63" s="1761"/>
      <c r="F63" s="1761"/>
      <c r="G63" s="1761"/>
      <c r="H63" s="1761"/>
      <c r="I63" s="1761"/>
      <c r="J63" s="1761"/>
      <c r="K63" s="1761"/>
      <c r="L63" s="1761"/>
      <c r="M63" s="1761"/>
      <c r="N63" s="1761"/>
      <c r="O63" s="1761"/>
      <c r="P63" s="1761"/>
      <c r="Q63" s="1761"/>
      <c r="R63" s="1761"/>
      <c r="S63" s="1761"/>
      <c r="T63" s="1761"/>
      <c r="U63" s="1761"/>
      <c r="V63" s="1763"/>
      <c r="W63" s="877"/>
      <c r="X63" s="292"/>
      <c r="Y63" s="292"/>
      <c r="Z63" s="292"/>
      <c r="AR63" s="1141"/>
    </row>
    <row r="64" spans="1:44" s="27" customFormat="1" ht="19.5" customHeight="1" thickBot="1">
      <c r="A64" s="1760" t="s">
        <v>383</v>
      </c>
      <c r="B64" s="1761"/>
      <c r="C64" s="1761"/>
      <c r="D64" s="1761"/>
      <c r="E64" s="1761"/>
      <c r="F64" s="1761"/>
      <c r="G64" s="1761"/>
      <c r="H64" s="1761"/>
      <c r="I64" s="1761"/>
      <c r="J64" s="1761"/>
      <c r="K64" s="1761"/>
      <c r="L64" s="1761"/>
      <c r="M64" s="1761"/>
      <c r="N64" s="1761"/>
      <c r="O64" s="1761"/>
      <c r="P64" s="1761"/>
      <c r="Q64" s="1761"/>
      <c r="R64" s="1761"/>
      <c r="S64" s="1761"/>
      <c r="T64" s="1761"/>
      <c r="U64" s="1761"/>
      <c r="V64" s="1763"/>
      <c r="W64" s="877"/>
      <c r="X64" s="292"/>
      <c r="Y64" s="292"/>
      <c r="Z64" s="292"/>
      <c r="AR64" s="1141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352</v>
      </c>
      <c r="Z65" s="292"/>
      <c r="AB65" s="20"/>
      <c r="AC65" s="1696" t="s">
        <v>32</v>
      </c>
      <c r="AD65" s="1697"/>
      <c r="AE65" s="1697"/>
      <c r="AF65" s="1697" t="s">
        <v>33</v>
      </c>
      <c r="AG65" s="1697"/>
      <c r="AH65" s="1697"/>
      <c r="AI65" s="1697" t="s">
        <v>34</v>
      </c>
      <c r="AJ65" s="1697"/>
      <c r="AK65" s="1697"/>
      <c r="AL65" s="1697" t="s">
        <v>35</v>
      </c>
      <c r="AM65" s="1697"/>
      <c r="AN65" s="1766"/>
      <c r="AR65" s="1141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317</v>
      </c>
      <c r="B67" s="1259" t="s">
        <v>417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25" t="s">
        <v>385</v>
      </c>
      <c r="B68" s="1926"/>
      <c r="C68" s="1926"/>
      <c r="D68" s="1926"/>
      <c r="E68" s="1926"/>
      <c r="F68" s="1926"/>
      <c r="G68" s="1926"/>
      <c r="H68" s="1926"/>
      <c r="I68" s="1926"/>
      <c r="J68" s="1926"/>
      <c r="K68" s="1926"/>
      <c r="L68" s="1926"/>
      <c r="M68" s="1926"/>
      <c r="N68" s="1926"/>
      <c r="O68" s="1926"/>
      <c r="P68" s="1926"/>
      <c r="Q68" s="1926"/>
      <c r="R68" s="1926"/>
      <c r="S68" s="1926"/>
      <c r="T68" s="1926"/>
      <c r="U68" s="1926"/>
      <c r="V68" s="1927"/>
      <c r="AR68" s="231"/>
    </row>
    <row r="69" spans="1:44" s="27" customFormat="1" ht="51" customHeight="1" thickBot="1">
      <c r="A69" s="1162" t="s">
        <v>393</v>
      </c>
      <c r="B69" s="1238" t="s">
        <v>472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741" t="s">
        <v>202</v>
      </c>
      <c r="B70" s="1742"/>
      <c r="C70" s="1742"/>
      <c r="D70" s="1742"/>
      <c r="E70" s="1742"/>
      <c r="F70" s="1742"/>
      <c r="G70" s="1742"/>
      <c r="H70" s="1742"/>
      <c r="I70" s="1742"/>
      <c r="J70" s="1742"/>
      <c r="K70" s="1742"/>
      <c r="L70" s="1742"/>
      <c r="M70" s="1742"/>
      <c r="N70" s="1742"/>
      <c r="O70" s="1742"/>
      <c r="P70" s="1742"/>
      <c r="Q70" s="1742"/>
      <c r="R70" s="1742"/>
      <c r="S70" s="1742"/>
      <c r="T70" s="1742"/>
      <c r="U70" s="1742"/>
      <c r="V70" s="1743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55" t="s">
        <v>119</v>
      </c>
      <c r="B72" s="1936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19" t="s">
        <v>457</v>
      </c>
      <c r="B73" s="1928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6" t="s">
        <v>381</v>
      </c>
      <c r="B74" s="1929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2023-02-18T15:18:41Z</cp:lastPrinted>
  <dcterms:created xsi:type="dcterms:W3CDTF">2012-01-24T19:18:26Z</dcterms:created>
  <dcterms:modified xsi:type="dcterms:W3CDTF">2023-02-21T08:34:13Z</dcterms:modified>
  <cp:category/>
  <cp:version/>
  <cp:contentType/>
  <cp:contentStatus/>
</cp:coreProperties>
</file>